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C:\Users\BiegelCharles\AppData\Local\Microsoft\Windows\INetCache\Content.Outlook\YNF0DE3S\"/>
    </mc:Choice>
  </mc:AlternateContent>
  <xr:revisionPtr revIDLastSave="0" documentId="13_ncr:1_{4647FB38-9C6A-4850-A4E1-9E7D19AFB3C4}"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784" yWindow="1680" windowWidth="15000" windowHeight="9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 i="5" l="1"/>
  <c r="T6" i="5"/>
  <c r="S7" i="5"/>
  <c r="T7" i="5"/>
  <c r="S8" i="5"/>
  <c r="T8" i="5"/>
  <c r="S9" i="5"/>
  <c r="T9" i="5"/>
  <c r="S10" i="5"/>
  <c r="T10" i="5"/>
  <c r="S11" i="5"/>
  <c r="T11" i="5"/>
  <c r="T12" i="5"/>
  <c r="S13" i="5"/>
  <c r="T13" i="5"/>
  <c r="S14" i="5"/>
  <c r="T14" i="5"/>
  <c r="S15" i="5"/>
  <c r="T15" i="5"/>
  <c r="S16" i="5"/>
  <c r="T16" i="5"/>
  <c r="S17" i="5"/>
  <c r="T17" i="5"/>
  <c r="S18" i="5"/>
  <c r="T18" i="5"/>
  <c r="S19" i="5"/>
  <c r="T19" i="5"/>
  <c r="S20" i="5"/>
  <c r="T20" i="5"/>
  <c r="S21" i="5"/>
  <c r="T21" i="5"/>
  <c r="S22" i="5"/>
  <c r="T22" i="5"/>
  <c r="S23" i="5"/>
  <c r="T23" i="5"/>
  <c r="S24" i="5"/>
  <c r="T24" i="5"/>
  <c r="T25" i="5"/>
  <c r="S26" i="5"/>
  <c r="T26" i="5"/>
  <c r="S27" i="5"/>
  <c r="T27" i="5"/>
  <c r="S28" i="5"/>
  <c r="T28" i="5"/>
  <c r="S29" i="5"/>
  <c r="T29" i="5"/>
  <c r="S30" i="5"/>
  <c r="T30" i="5"/>
  <c r="S31" i="5"/>
  <c r="T31" i="5"/>
  <c r="S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R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X27" i="5"/>
  <c r="R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X31" i="5"/>
  <c r="F113" i="5"/>
  <c r="X113" i="5"/>
  <c r="R113" i="5"/>
  <c r="H155" i="5"/>
  <c r="R155" i="5"/>
  <c r="J155" i="5"/>
  <c r="I155" i="5"/>
  <c r="X155" i="5"/>
  <c r="F155" i="5"/>
  <c r="H203" i="5"/>
  <c r="R203" i="5"/>
  <c r="J203" i="5"/>
  <c r="I203" i="5"/>
  <c r="X203" i="5"/>
  <c r="F203" i="5"/>
  <c r="R249" i="5"/>
  <c r="F24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I46" i="5"/>
  <c r="AB22"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AB20" i="5"/>
  <c r="R21" i="5"/>
  <c r="AB28" i="5"/>
  <c r="R29"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X5"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H121" i="5"/>
  <c r="AB141" i="5"/>
  <c r="H146" i="5"/>
  <c r="F150" i="5"/>
  <c r="R150" i="5"/>
  <c r="J150" i="5"/>
  <c r="AB19" i="5"/>
  <c r="AB27" i="5"/>
  <c r="X29" i="5"/>
  <c r="X24" i="5"/>
  <c r="R28"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26" i="5"/>
  <c r="X30" i="5"/>
  <c r="R31"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25" i="5"/>
  <c r="S81" i="5"/>
  <c r="S41" i="5"/>
  <c r="S235" i="5"/>
  <c r="S271" i="5"/>
  <c r="S291" i="5"/>
  <c r="S396" i="5"/>
  <c r="S400" i="5"/>
  <c r="S405" i="5"/>
  <c r="S413" i="5"/>
  <c r="S453" i="5"/>
  <c r="S420" i="5"/>
  <c r="S44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<sst xmlns="http://schemas.openxmlformats.org/spreadsheetml/2006/main" count="22330" uniqueCount="15817">
  <si>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</si>
  <si>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</si>
  <si>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</si>
  <si>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</si>
  <si>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</si>
  <si>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</si>
  <si>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</si>
  <si>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</si>
  <si>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</si>
  <si>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</si>
  <si>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</si>
  <si>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</si>
  <si>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</si>
  <si>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</si>
  <si>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</si>
  <si>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</si>
  <si>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</si>
  <si>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</si>
  <si>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</si>
  <si>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</si>
  <si>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</si>
  <si>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</si>
  <si>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</si>
  <si>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</si>
  <si>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</si>
  <si>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</si>
  <si>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</si>
  <si>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</si>
  <si>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</si>
  <si>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</si>
  <si>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</si>
  <si>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</si>
  <si>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</si>
  <si>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</si>
  <si>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</si>
  <si>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</si>
  <si>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</si>
  <si>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</si>
  <si>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</si>
  <si>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</si>
  <si>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</si>
  <si>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</si>
  <si>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</si>
  <si>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</si>
  <si>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</si>
  <si>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</si>
  <si>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</si>
  <si>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</si>
  <si>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</si>
  <si>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</si>
  <si>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</si>
  <si>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</si>
  <si>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</si>
  <si>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</si>
  <si>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</si>
  <si>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</si>
  <si>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</si>
  <si>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</si>
  <si>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</si>
  <si>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</si>
  <si>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</si>
  <si>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</si>
  <si>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</si>
  <si>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</si>
  <si>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</si>
  <si>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</si>
  <si>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</si>
  <si>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</si>
  <si>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</si>
  <si>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</si>
  <si>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</si>
  <si>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</si>
  <si>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</si>
  <si>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</si>
  <si>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</si>
  <si>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</si>
  <si>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</si>
  <si>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</si>
  <si>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</si>
  <si>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</si>
  <si>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</si>
  <si>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</si>
  <si>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</si>
  <si>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</si>
  <si>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</si>
  <si>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</si>
  <si>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</si>
  <si>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</si>
  <si>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</si>
  <si>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</si>
  <si>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</si>
  <si>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</si>
  <si>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</si>
  <si>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</si>
  <si>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</si>
  <si>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</si>
  <si>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</si>
  <si>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</si>
  <si>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</si>
  <si>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</si>
  <si>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</si>
  <si>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</si>
  <si>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</si>
  <si>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</si>
  <si>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</si>
  <si>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</si>
  <si>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</si>
  <si>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</si>
  <si>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</si>
  <si>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</si>
  <si>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</si>
  <si>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</si>
  <si>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</si>
  <si>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</si>
  <si>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</si>
  <si>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</si>
  <si>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</si>
  <si>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</si>
  <si>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</si>
  <si>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</si>
  <si>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</si>
  <si>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</si>
  <si>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</si>
  <si>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</si>
  <si>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</si>
  <si>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</si>
  <si>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</si>
  <si>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</si>
  <si>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</si>
  <si>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</si>
  <si>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</si>
  <si>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</si>
  <si>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</si>
  <si>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</si>
  <si>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</si>
  <si>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</si>
  <si>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</si>
  <si>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</si>
  <si>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</si>
  <si>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</si>
  <si>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</si>
  <si>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</si>
  <si>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</si>
  <si>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</si>
  <si>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</si>
  <si>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</si>
  <si>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</si>
  <si>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</si>
  <si>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</si>
  <si>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</si>
  <si>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</si>
  <si>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</si>
  <si>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</si>
  <si>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</si>
  <si>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</si>
  <si>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</si>
  <si>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</si>
  <si>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</si>
  <si>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</si>
  <si>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</si>
  <si>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</si>
  <si>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</si>
  <si>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</si>
  <si>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</si>
  <si>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</si>
  <si>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</si>
  <si>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</si>
  <si>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</si>
  <si>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</si>
  <si>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</si>
  <si>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</si>
  <si>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</si>
  <si>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</si>
  <si>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</si>
  <si>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</si>
  <si>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</si>
  <si>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</si>
  <si>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</si>
  <si>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</si>
  <si>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</si>
  <si>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</si>
  <si>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</si>
  <si>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</si>
  <si>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</si>
  <si>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</si>
  <si>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</si>
  <si>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</si>
  <si>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</si>
  <si>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</si>
  <si>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</si>
  <si>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</si>
  <si>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</si>
  <si>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</si>
  <si>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</si>
  <si>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</si>
  <si>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</si>
  <si>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</si>
  <si>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</si>
  <si>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</si>
  <si>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</si>
  <si>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</si>
  <si>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</si>
  <si>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</si>
  <si>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</si>
  <si>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</si>
  <si>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</si>
  <si>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</si>
  <si>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</si>
  <si>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</si>
  <si>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</si>
  <si>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</si>
  <si>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</si>
  <si>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</si>
  <si>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</si>
  <si>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</si>
  <si>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</si>
  <si>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</si>
  <si>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</si>
  <si>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</si>
  <si>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</si>
  <si>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</si>
  <si>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</si>
  <si>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</si>
  <si>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</si>
  <si>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</si>
  <si>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</si>
  <si>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</si>
  <si>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</si>
  <si>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</si>
  <si>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</si>
  <si>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</si>
  <si>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</si>
  <si>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</si>
  <si>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</si>
  <si>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</si>
  <si>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</si>
  <si>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</si>
  <si>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</si>
  <si>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</si>
  <si>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</si>
  <si>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</si>
  <si>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</si>
  <si>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</si>
  <si>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</si>
  <si>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</si>
  <si>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</si>
  <si>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</si>
  <si>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</si>
  <si>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</si>
  <si>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</si>
  <si>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</si>
  <si>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</si>
  <si>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</si>
  <si>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</si>
  <si>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</si>
  <si>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</si>
  <si>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</si>
  <si>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</si>
  <si>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</si>
  <si>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</si>
  <si>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</si>
  <si>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</si>
  <si>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</si>
  <si>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</si>
  <si>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</si>
  <si>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</si>
  <si>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</si>
  <si>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</si>
  <si>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</si>
  <si>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</si>
  <si>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</si>
  <si>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</si>
  <si>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</si>
  <si>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</si>
  <si>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</si>
  <si>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</si>
  <si>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</si>
  <si>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</si>
  <si>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</si>
  <si>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</si>
  <si>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</si>
  <si>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</si>
  <si>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</si>
  <si>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</si>
  <si>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</si>
  <si>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</si>
  <si>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</si>
  <si>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</si>
  <si>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</si>
  <si>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</si>
  <si>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</si>
  <si>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</si>
  <si>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</si>
  <si>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</si>
  <si>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</si>
  <si>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</si>
  <si>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</si>
  <si>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</si>
  <si>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</si>
  <si>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</si>
  <si>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</si>
  <si>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</si>
  <si>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</si>
  <si>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</si>
  <si>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</si>
  <si>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</si>
  <si>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</si>
  <si>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</si>
  <si>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</si>
  <si>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</si>
  <si>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</si>
  <si>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</si>
  <si>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</si>
  <si>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</si>
  <si>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</si>
  <si>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</si>
  <si>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</si>
  <si>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</si>
  <si>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</si>
  <si>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</si>
  <si>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</si>
  <si>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</si>
  <si>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</si>
  <si>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</si>
  <si>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</si>
  <si>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</si>
  <si>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</si>
  <si>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</si>
  <si>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</si>
  <si>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</si>
  <si>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</si>
  <si>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</si>
  <si>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</si>
  <si>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</si>
  <si>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</si>
  <si>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</si>
  <si>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</si>
  <si>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</si>
  <si>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</si>
  <si>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</si>
  <si>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</si>
  <si>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</si>
  <si>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</si>
  <si>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</si>
  <si>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</si>
  <si>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</si>
  <si>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</si>
  <si>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</si>
  <si>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</si>
  <si>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</si>
  <si>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</si>
  <si>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</si>
  <si>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</si>
  <si>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</si>
  <si>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</si>
  <si>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</si>
  <si>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</si>
  <si>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</si>
  <si>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</si>
  <si>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</si>
  <si>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</si>
  <si>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</si>
  <si>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</si>
  <si>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</si>
  <si>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</si>
  <si>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</si>
  <si>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</si>
  <si>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</si>
  <si>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</si>
  <si>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</si>
  <si>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</si>
  <si>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</si>
  <si>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</si>
  <si>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</si>
  <si>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</si>
  <si>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</si>
  <si>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</si>
  <si>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</si>
  <si>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</si>
  <si>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</si>
  <si>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</si>
  <si>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</si>
  <si>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</si>
  <si>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</si>
  <si>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</si>
  <si>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</si>
  <si>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</si>
  <si>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</si>
  <si>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</si>
  <si>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</si>
  <si>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</si>
  <si>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</si>
  <si>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</si>
  <si>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</si>
  <si>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</si>
  <si>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</si>
  <si>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</si>
  <si>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</si>
  <si>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</si>
  <si>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</si>
  <si>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</si>
  <si>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</si>
  <si>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</si>
  <si>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</si>
  <si>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</si>
  <si>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</si>
  <si>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</si>
  <si>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</si>
  <si>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</si>
  <si>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</si>
  <si>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</si>
  <si>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</si>
  <si>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</si>
  <si>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</si>
  <si>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</si>
  <si>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</si>
  <si>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</si>
  <si>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</si>
  <si>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</si>
  <si>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</si>
  <si>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</si>
  <si>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</si>
  <si>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</si>
  <si>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</si>
  <si>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</si>
  <si>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</si>
  <si>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</si>
  <si>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</si>
  <si>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</si>
  <si>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</si>
  <si>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</si>
  <si>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</si>
  <si>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</si>
  <si>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</si>
  <si>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</si>
  <si>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</si>
  <si>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</si>
  <si>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</si>
  <si>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</si>
  <si>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</si>
  <si>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</si>
  <si>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</si>
  <si>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</si>
  <si>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</si>
  <si>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</si>
  <si>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</si>
  <si>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</si>
  <si>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</si>
  <si>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</si>
  <si>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</si>
  <si>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</si>
  <si>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</si>
  <si>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</si>
  <si>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</si>
  <si>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</si>
  <si>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</si>
  <si>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</si>
  <si>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</si>
  <si>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</si>
  <si>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</si>
  <si>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</si>
  <si>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</si>
  <si>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</si>
  <si>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</si>
  <si>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</si>
  <si>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</si>
  <si>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</si>
  <si>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</si>
  <si>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</si>
  <si>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</si>
  <si>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</si>
  <si>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</si>
  <si>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</si>
  <si>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</si>
  <si>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</si>
  <si>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</si>
  <si>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</si>
  <si>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</si>
  <si>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</si>
  <si>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</si>
  <si>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</si>
  <si>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</si>
  <si>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</si>
  <si>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</si>
  <si>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</si>
  <si>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</si>
  <si>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</si>
  <si>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</si>
  <si>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</si>
  <si>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</si>
  <si>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</si>
  <si>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</si>
  <si>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</si>
  <si>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</si>
  <si>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</si>
  <si>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</si>
  <si>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</si>
  <si>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</si>
  <si>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</si>
  <si>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</si>
  <si>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</si>
  <si>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</si>
  <si>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</si>
  <si>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</si>
  <si>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</si>
  <si>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</si>
  <si>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</si>
  <si>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</si>
  <si>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</si>
  <si>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</si>
  <si>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</si>
  <si>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</si>
  <si>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</si>
  <si>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</si>
  <si>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</si>
  <si>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</si>
  <si>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</si>
  <si>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</si>
  <si>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</si>
  <si>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</si>
  <si>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</si>
  <si>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</si>
  <si>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</si>
  <si>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</si>
  <si>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</si>
  <si>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</si>
  <si>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</si>
  <si>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</si>
  <si>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</si>
  <si>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</si>
  <si>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</si>
  <si>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</si>
  <si>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</si>
  <si>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</si>
  <si>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</si>
  <si>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</si>
  <si>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</si>
  <si>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</si>
  <si>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</si>
  <si>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</si>
  <si>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</si>
  <si>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</si>
  <si>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</si>
  <si>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</si>
  <si>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</si>
  <si>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</si>
  <si>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</si>
  <si>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</si>
  <si>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</si>
  <si>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</si>
  <si>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</si>
  <si>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</si>
  <si>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</si>
  <si>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</si>
  <si>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</si>
  <si>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</si>
  <si>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</si>
  <si>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</si>
  <si>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</si>
  <si>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</si>
  <si>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</si>
  <si>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</si>
  <si>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</si>
  <si>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</si>
  <si>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</si>
  <si>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</si>
  <si>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</si>
  <si>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</si>
  <si>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</si>
  <si>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</si>
  <si>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</si>
  <si>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</si>
  <si>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</si>
  <si>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</si>
  <si>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</si>
  <si>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</si>
  <si>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</si>
  <si>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</si>
  <si>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</si>
  <si>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</si>
  <si>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</si>
  <si>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</si>
  <si>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</si>
  <si>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</si>
  <si>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</si>
  <si>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</si>
  <si>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</si>
  <si>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</si>
  <si>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</si>
  <si>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</si>
  <si>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</si>
  <si>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</si>
  <si>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</si>
  <si>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</si>
  <si>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</si>
  <si>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</si>
  <si>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</si>
  <si>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</si>
  <si>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</si>
  <si>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</si>
  <si>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</si>
  <si>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</si>
  <si>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</si>
  <si>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</si>
  <si>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</si>
  <si>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</si>
  <si>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</si>
  <si>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</si>
  <si>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</si>
  <si>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</si>
  <si>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</si>
  <si>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</si>
  <si>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</si>
  <si>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</si>
  <si>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</si>
  <si>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</si>
  <si>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</si>
  <si>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</si>
  <si>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</si>
  <si>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</si>
  <si>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</si>
  <si>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</si>
  <si>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</si>
  <si>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</si>
  <si>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</si>
  <si>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</si>
  <si>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</si>
  <si>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</si>
  <si>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</si>
  <si>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</si>
  <si>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</si>
  <si>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</si>
  <si>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</si>
  <si>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</si>
  <si>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</si>
  <si>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</si>
  <si>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</si>
  <si>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</si>
  <si>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</si>
  <si>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</si>
  <si>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</si>
  <si>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</si>
  <si>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</si>
  <si>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</si>
  <si>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</si>
  <si>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</si>
  <si>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</si>
  <si>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</si>
  <si>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</si>
  <si>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</si>
  <si>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</si>
  <si>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</si>
  <si>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</si>
  <si>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</si>
  <si>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</si>
  <si>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</si>
  <si>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</si>
  <si>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</si>
  <si>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</si>
  <si>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</si>
  <si>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</si>
  <si>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</si>
  <si>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</si>
  <si>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</si>
  <si>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</si>
  <si>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</si>
  <si>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</si>
  <si>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</si>
  <si>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</si>
  <si>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</si>
  <si>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</si>
  <si>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</si>
  <si>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</si>
  <si>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</si>
  <si>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</si>
  <si>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</si>
  <si>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</si>
  <si>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</si>
  <si>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</si>
  <si>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</si>
  <si>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</si>
  <si>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</si>
  <si>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</si>
  <si>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</si>
  <si>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</si>
  <si>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</si>
  <si>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</si>
  <si>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</si>
  <si>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</si>
  <si>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</si>
  <si>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</si>
  <si>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</si>
  <si>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</si>
  <si>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</si>
  <si>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</si>
  <si>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</si>
  <si>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</si>
  <si>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</si>
  <si>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</si>
  <si>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</si>
  <si>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</si>
  <si>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</si>
  <si>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</si>
  <si>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</si>
  <si>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</si>
  <si>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</si>
  <si>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</si>
  <si>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</si>
  <si>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</si>
  <si>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</si>
  <si>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</si>
  <si>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</si>
  <si>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</si>
  <si>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</si>
  <si>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</si>
  <si>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</si>
  <si>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</si>
  <si>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</si>
  <si>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</si>
  <si>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</si>
  <si>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</si>
  <si>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</si>
  <si>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</si>
  <si>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</si>
  <si>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</si>
  <si>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</si>
  <si>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</si>
  <si>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</si>
  <si>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</si>
  <si>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</si>
  <si>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</si>
  <si>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</si>
  <si>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</si>
  <si>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</si>
  <si>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</si>
  <si>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</si>
  <si>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</si>
  <si>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</si>
  <si>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</si>
  <si>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</si>
  <si>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</si>
  <si>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</si>
  <si>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</si>
  <si>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</si>
  <si>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</si>
  <si>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</si>
  <si>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</si>
  <si>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</si>
  <si>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</si>
  <si>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</si>
  <si>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</si>
  <si>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</si>
  <si>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</si>
  <si>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</si>
  <si>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</si>
  <si>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</si>
  <si>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</si>
  <si>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</si>
  <si>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</si>
  <si>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</si>
  <si>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</si>
  <si>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</si>
  <si>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</si>
  <si>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</si>
  <si>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</si>
  <si>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</si>
  <si>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</si>
  <si>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</si>
  <si>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</si>
  <si>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</si>
  <si>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</si>
  <si>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</si>
  <si>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</si>
  <si>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</si>
  <si>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</si>
  <si>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</si>
  <si>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</si>
  <si>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</si>
  <si>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</si>
  <si>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</si>
  <si>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</si>
  <si>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</si>
  <si>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</si>
  <si>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</si>
  <si>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</si>
  <si>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</si>
  <si>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</si>
  <si>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</si>
  <si>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</si>
  <si>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</si>
  <si>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</si>
  <si>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</si>
  <si>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</si>
  <si>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</si>
  <si>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</si>
  <si>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</si>
  <si>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</si>
  <si>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</si>
  <si>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</si>
  <si>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</si>
  <si>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</si>
  <si>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</si>
  <si>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</si>
  <si>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</si>
  <si>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</si>
  <si>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</si>
  <si>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</si>
  <si>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</si>
  <si>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</si>
  <si>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</si>
  <si>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</si>
  <si>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</si>
  <si>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</si>
  <si>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</si>
  <si>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</si>
  <si>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</si>
  <si>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</si>
  <si>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</si>
  <si>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</si>
  <si>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</si>
  <si>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</si>
  <si>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</si>
  <si>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</si>
  <si>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</si>
  <si>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</si>
  <si>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</si>
  <si>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</si>
  <si>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</si>
  <si>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</si>
  <si>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</si>
  <si>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</si>
  <si>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</si>
  <si>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</si>
  <si>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</si>
  <si>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</si>
  <si>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</si>
  <si>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</si>
  <si>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</si>
  <si>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</si>
  <si>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</si>
  <si>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</si>
  <si>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</si>
  <si>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</si>
  <si>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</si>
  <si>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</si>
  <si>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</si>
  <si>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</si>
  <si>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</si>
  <si>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</si>
  <si>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</si>
  <si>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</si>
  <si>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</si>
  <si>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</si>
  <si>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</si>
  <si>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</si>
  <si>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</si>
  <si>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</si>
  <si>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</si>
  <si>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</si>
  <si>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</si>
  <si>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</si>
  <si>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</si>
  <si>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</si>
  <si>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</si>
  <si>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</si>
  <si>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</si>
  <si>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</si>
  <si>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</si>
  <si>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</si>
  <si>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</si>
  <si>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</si>
  <si>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</si>
  <si>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</si>
  <si>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</si>
  <si>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</si>
  <si>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</si>
  <si>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</si>
  <si>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</si>
  <si>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</si>
  <si>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</si>
  <si>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</si>
  <si>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</si>
  <si>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</si>
  <si>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</si>
  <si>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</si>
  <si>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</si>
  <si>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</si>
  <si>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</si>
  <si>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</si>
  <si>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</si>
  <si>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</si>
  <si>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</si>
  <si>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</si>
  <si>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</si>
  <si>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</si>
  <si>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</si>
  <si>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</si>
  <si>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</si>
  <si>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</si>
  <si>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</si>
  <si>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</si>
  <si>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</si>
  <si>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</si>
  <si>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</si>
  <si>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</si>
  <si>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</si>
  <si>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</si>
  <si>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</si>
  <si>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</si>
  <si>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</si>
  <si>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</si>
  <si>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</si>
  <si>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</si>
  <si>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</si>
  <si>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</si>
  <si>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</si>
  <si>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</si>
  <si>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</si>
  <si>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</si>
  <si>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</si>
  <si>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</si>
  <si>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</si>
  <si>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</si>
  <si>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</si>
  <si>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</si>
  <si>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</si>
  <si>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</si>
  <si>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</si>
  <si>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</si>
  <si>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</si>
  <si>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</si>
  <si>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</si>
  <si>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</si>
  <si>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</si>
  <si>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</si>
  <si>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</si>
  <si>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</si>
  <si>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</si>
  <si>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</si>
  <si>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</si>
  <si>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</si>
  <si>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</si>
  <si>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</si>
  <si>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</si>
  <si>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</si>
  <si>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</si>
  <si>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</si>
  <si>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</si>
  <si>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</si>
  <si>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</si>
  <si>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</si>
  <si>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</si>
  <si>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</si>
  <si>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</si>
  <si>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</si>
  <si>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</si>
  <si>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</si>
  <si>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</si>
  <si>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</si>
  <si>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</si>
  <si>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</si>
  <si>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</si>
  <si>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</si>
  <si>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</si>
  <si>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</si>
  <si>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</si>
  <si>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</si>
  <si>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</si>
  <si>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</si>
  <si>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</si>
  <si>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</si>
  <si>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</si>
  <si>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</si>
  <si>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</si>
  <si>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</si>
  <si>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</si>
  <si>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</si>
  <si>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</si>
  <si>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</si>
  <si>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</si>
  <si>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</si>
  <si>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</si>
  <si>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</si>
  <si>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</si>
  <si>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</si>
  <si>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</si>
  <si>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</si>
  <si>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</si>
  <si>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</si>
  <si>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</si>
  <si>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</si>
  <si>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</si>
  <si>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</si>
  <si>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</si>
  <si>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</si>
  <si>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</si>
  <si>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</si>
  <si>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</si>
  <si>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</si>
  <si>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</si>
  <si>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</si>
  <si>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</si>
  <si>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</si>
  <si>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</si>
  <si>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</si>
  <si>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</si>
  <si>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</si>
  <si>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</si>
  <si>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</si>
  <si>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</si>
  <si>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</si>
  <si>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</si>
  <si>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</si>
  <si>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</si>
  <si>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</si>
  <si>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</si>
  <si>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</si>
  <si>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</si>
  <si>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</si>
  <si>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</si>
  <si>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</si>
  <si>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</si>
  <si>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</si>
  <si>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</si>
  <si>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</si>
  <si>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</si>
  <si>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</si>
  <si>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</si>
  <si>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</si>
  <si>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</si>
  <si>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</si>
  <si>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</si>
  <si>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</si>
  <si>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</si>
  <si>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</si>
  <si>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</si>
  <si>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</si>
  <si>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</si>
  <si>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</si>
  <si>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</si>
  <si>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</si>
  <si>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</si>
  <si>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</si>
  <si>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</si>
  <si>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</si>
  <si>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</si>
  <si>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</si>
  <si>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</si>
  <si>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</si>
  <si>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</si>
  <si>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</si>
  <si>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</si>
  <si>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</si>
  <si>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</si>
  <si>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</si>
  <si>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</si>
  <si>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</si>
  <si>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</si>
  <si>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</si>
  <si>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</si>
  <si>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</si>
  <si>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</si>
  <si>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</si>
  <si>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</si>
  <si>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</si>
  <si>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</si>
  <si>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</si>
  <si>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</si>
  <si>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</si>
  <si>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</si>
  <si>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</si>
  <si>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</si>
  <si>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</si>
  <si>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</si>
  <si>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</si>
  <si>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</si>
  <si>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</si>
  <si>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</si>
  <si>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</si>
  <si>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</si>
  <si>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</si>
  <si>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</si>
  <si>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</si>
  <si>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</si>
  <si>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</si>
  <si>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</si>
  <si>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</si>
  <si>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</si>
  <si>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</si>
  <si>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</si>
  <si>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</si>
  <si>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</si>
  <si>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</si>
  <si>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</si>
  <si>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</si>
  <si>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</si>
  <si>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</si>
  <si>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</si>
  <si>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</si>
  <si>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</si>
  <si>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</si>
  <si>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</si>
  <si>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</si>
  <si>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</si>
  <si>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</si>
  <si>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</si>
  <si>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</si>
  <si>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</si>
  <si>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</si>
  <si>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</si>
  <si>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</si>
  <si>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</si>
  <si>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</si>
  <si>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</si>
  <si>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</si>
  <si>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</si>
  <si>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</si>
  <si>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</si>
  <si>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</si>
  <si>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</si>
  <si>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</si>
  <si>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</si>
  <si>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</si>
  <si>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</si>
  <si>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</si>
  <si>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</si>
  <si>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</si>
  <si>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</si>
  <si>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</si>
  <si>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</si>
  <si>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</si>
  <si>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</si>
  <si>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</si>
  <si>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</si>
  <si>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</si>
  <si>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</si>
  <si>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</si>
  <si>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</si>
  <si>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</si>
  <si>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</si>
  <si>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</si>
  <si>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</si>
  <si>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</si>
  <si>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</si>
  <si>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</si>
  <si>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</si>
  <si>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</si>
  <si>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</si>
  <si>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</si>
  <si>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</si>
  <si>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</si>
  <si>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</si>
  <si>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</si>
  <si>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</si>
  <si>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</si>
  <si>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</si>
  <si>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</si>
  <si>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</si>
  <si>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</si>
  <si>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</si>
  <si>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</si>
  <si>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</si>
  <si>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</si>
  <si>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</si>
  <si>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</si>
  <si>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</si>
  <si>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</si>
  <si>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</si>
  <si>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</si>
  <si>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</si>
  <si>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</si>
  <si>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</si>
  <si>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</si>
  <si>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</si>
  <si>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</si>
  <si>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</si>
  <si>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</si>
  <si>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</si>
  <si>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</si>
  <si>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</si>
  <si>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</si>
  <si>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</si>
  <si>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</si>
  <si>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</si>
  <si>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</si>
  <si>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</si>
  <si>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</si>
  <si>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</si>
  <si>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</si>
  <si>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</si>
  <si>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</si>
  <si>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</si>
  <si>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</si>
  <si>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</si>
  <si>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</si>
  <si>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</si>
  <si>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</si>
  <si>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</si>
  <si>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</si>
  <si>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</si>
  <si>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</si>
  <si>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</si>
  <si>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</si>
  <si>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</si>
  <si>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</si>
  <si>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</si>
  <si>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</si>
  <si>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</si>
  <si>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</si>
  <si>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</si>
  <si>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</si>
  <si>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</si>
  <si>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</si>
  <si>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</si>
  <si>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</si>
  <si>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</si>
  <si>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</si>
  <si>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</si>
  <si>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</si>
  <si>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</si>
  <si>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</si>
  <si>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</si>
  <si>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</si>
  <si>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</si>
  <si>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</si>
  <si>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</si>
  <si>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</si>
  <si>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</si>
  <si>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</si>
  <si>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</si>
  <si>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</si>
  <si>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</si>
  <si>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</si>
  <si>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</si>
  <si>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</si>
  <si>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</si>
  <si>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</si>
  <si>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</si>
  <si>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</si>
  <si>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</si>
  <si>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</si>
  <si>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</si>
  <si>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</si>
  <si>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</si>
  <si>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</si>
  <si>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</si>
  <si>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</si>
  <si>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</si>
  <si>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</si>
  <si>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</si>
  <si>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</si>
  <si>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</si>
  <si>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</si>
  <si>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</si>
  <si>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</si>
  <si>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</si>
  <si>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</si>
  <si>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</si>
  <si>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</si>
  <si>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</si>
  <si>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</si>
  <si>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</si>
  <si>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</si>
  <si>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</si>
  <si>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</si>
  <si>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</si>
  <si>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</si>
  <si>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</si>
  <si>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</si>
  <si>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</si>
  <si>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</si>
  <si>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</si>
  <si>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</si>
  <si>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</si>
  <si>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</si>
  <si>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</si>
  <si>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</si>
  <si>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</si>
  <si>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</si>
  <si>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</si>
  <si>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</si>
  <si>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</si>
  <si>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</si>
  <si>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</si>
  <si>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</si>
  <si>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</si>
  <si>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</si>
  <si>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</si>
  <si>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</si>
  <si>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</si>
  <si>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</si>
  <si>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</si>
  <si>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</si>
  <si>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</si>
  <si>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</si>
  <si>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</si>
  <si>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</si>
  <si>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</si>
  <si>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</si>
  <si>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</si>
  <si>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</si>
  <si>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</si>
  <si>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</si>
  <si>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</si>
  <si>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</si>
  <si>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</si>
  <si>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</si>
  <si>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</si>
  <si>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</si>
  <si>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</si>
  <si>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</si>
  <si>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</si>
  <si>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</si>
  <si>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</si>
  <si>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</si>
  <si>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</si>
  <si>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</si>
  <si>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</si>
  <si>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</si>
  <si>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</si>
  <si>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</si>
  <si>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</si>
  <si>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</si>
  <si>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</si>
  <si>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</si>
  <si>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</si>
  <si>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</si>
  <si>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</si>
  <si>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</si>
  <si>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</si>
  <si>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</si>
  <si>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</si>
  <si>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</si>
  <si>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</si>
  <si>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</si>
  <si>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</si>
  <si>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</si>
  <si>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</si>
  <si>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</si>
  <si>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</si>
  <si>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</si>
  <si>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</si>
  <si>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</si>
  <si>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</si>
  <si>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</si>
  <si>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</si>
  <si>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</si>
  <si>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</si>
  <si>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</si>
  <si>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</si>
  <si>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</si>
  <si>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</si>
  <si>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</si>
  <si>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</si>
  <si>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</si>
  <si>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</si>
  <si>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</si>
  <si>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</si>
  <si>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</si>
  <si>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</si>
  <si>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</si>
  <si>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</si>
  <si>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</si>
  <si>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</si>
  <si>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</si>
  <si>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</si>
  <si>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</si>
  <si>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</si>
  <si>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</si>
  <si>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</si>
  <si>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</si>
  <si>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</si>
  <si>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</si>
  <si>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</si>
  <si>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</si>
  <si>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</si>
  <si>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</si>
  <si>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</si>
  <si>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</si>
  <si>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</si>
  <si>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</si>
  <si>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</si>
  <si>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</si>
  <si>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</si>
  <si>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</si>
  <si>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</si>
  <si>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</si>
  <si>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</si>
  <si>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</si>
  <si>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</si>
  <si>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</si>
  <si>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</si>
  <si>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</si>
  <si>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</si>
  <si>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</si>
  <si>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</si>
  <si>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</si>
  <si>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</si>
  <si>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</si>
  <si>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</si>
  <si>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</si>
  <si>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</si>
  <si>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</si>
  <si>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</si>
  <si>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</si>
  <si>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</si>
  <si>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</si>
  <si>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</si>
  <si>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</si>
  <si>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</si>
  <si>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</si>
  <si>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</si>
  <si>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</si>
  <si>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</si>
  <si>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</si>
  <si>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</si>
  <si>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</si>
  <si>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</si>
  <si>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</si>
  <si>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</si>
  <si>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</si>
  <si>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</si>
  <si>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</si>
  <si>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</si>
  <si>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</si>
  <si>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</si>
  <si>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</si>
  <si>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</si>
  <si>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</si>
  <si>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</si>
  <si>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</si>
  <si>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</si>
  <si>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</si>
  <si>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</si>
  <si>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</si>
  <si>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</si>
  <si>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</si>
  <si>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</si>
  <si>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</si>
  <si>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</si>
  <si>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</si>
  <si>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</si>
  <si>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</si>
  <si>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</si>
  <si>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</si>
  <si>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</si>
  <si>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</si>
  <si>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</si>
  <si>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</si>
  <si>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</si>
  <si>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</si>
  <si>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</si>
  <si>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</si>
  <si>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</si>
  <si>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</si>
  <si>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</si>
  <si>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</si>
  <si>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</si>
  <si>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</si>
  <si>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</si>
  <si>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</si>
  <si>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</si>
  <si>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</si>
  <si>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</si>
  <si>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</si>
  <si>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</si>
  <si>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</si>
  <si>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</si>
  <si>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</si>
  <si>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</si>
  <si>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</si>
  <si>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</si>
  <si>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</si>
  <si>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</si>
  <si>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</si>
  <si>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</si>
  <si>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</si>
  <si>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</si>
  <si>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</si>
  <si>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</si>
  <si>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</si>
  <si>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</si>
  <si>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</si>
  <si>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</si>
  <si>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</si>
  <si>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</si>
  <si>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</si>
  <si>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</si>
  <si>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</si>
  <si>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</si>
  <si>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</si>
  <si>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</si>
  <si>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</si>
  <si>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</si>
  <si>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</si>
  <si>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</si>
  <si>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</si>
  <si>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</si>
  <si>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</si>
  <si>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</si>
  <si>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</si>
  <si>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</si>
  <si>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</si>
  <si>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</si>
  <si>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</si>
  <si>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</si>
  <si>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</si>
  <si>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</si>
  <si>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</si>
  <si>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</si>
  <si>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</si>
  <si>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</si>
  <si>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</si>
  <si>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</si>
  <si>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</si>
  <si>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</si>
  <si>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</si>
  <si>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</si>
  <si>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</si>
  <si>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</si>
  <si>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</si>
  <si>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</si>
  <si>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</si>
  <si>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</si>
  <si>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</si>
  <si>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</si>
  <si>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</si>
  <si>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</si>
  <si>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</si>
  <si>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</si>
  <si>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</si>
  <si>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</si>
  <si>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</si>
  <si>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</si>
  <si>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</si>
  <si>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</si>
  <si>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</si>
  <si>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</si>
  <si>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</si>
  <si>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</si>
  <si>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</si>
  <si>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</si>
  <si>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</si>
  <si>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</si>
  <si>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</si>
  <si>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</si>
  <si>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</si>
  <si>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</si>
  <si>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</si>
  <si>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</si>
  <si>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</si>
  <si>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</si>
  <si>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</si>
  <si>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</si>
  <si>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</si>
  <si>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</si>
  <si>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</si>
  <si>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</si>
  <si>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</si>
  <si>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</si>
  <si>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</si>
  <si>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</si>
  <si>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</si>
  <si>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</si>
  <si>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</si>
  <si>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</si>
  <si>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</si>
  <si>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</si>
  <si>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</si>
  <si>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</si>
  <si>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</si>
  <si>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</si>
  <si>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</si>
  <si>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</si>
  <si>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</si>
  <si>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</si>
  <si>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</si>
  <si>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</si>
  <si>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</si>
  <si>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</si>
  <si>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</si>
  <si>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</si>
  <si>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</si>
  <si>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</si>
  <si>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</si>
  <si>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</si>
  <si>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</si>
  <si>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</si>
  <si>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</si>
  <si>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</si>
  <si>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</si>
  <si>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</si>
  <si>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</si>
  <si>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</si>
  <si>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</si>
  <si>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</si>
  <si>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</si>
  <si>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</si>
  <si>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</si>
  <si>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</si>
  <si>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</si>
  <si>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</si>
  <si>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</si>
  <si>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</si>
  <si>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</si>
  <si>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</si>
  <si>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</si>
  <si>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</si>
  <si>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</si>
  <si>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</si>
  <si>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</si>
  <si>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</si>
  <si>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</si>
  <si>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</si>
  <si>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</si>
  <si>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</si>
  <si>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</si>
  <si>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</si>
  <si>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</si>
  <si>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</si>
  <si>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</si>
  <si>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</si>
  <si>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</si>
  <si>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</si>
  <si>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</si>
  <si>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</si>
  <si>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</si>
  <si>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</si>
  <si>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</si>
  <si>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</si>
  <si>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</si>
  <si>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</si>
  <si>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</si>
  <si>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</si>
  <si>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</si>
  <si>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</si>
  <si>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</si>
  <si>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</si>
  <si>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</si>
  <si>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</si>
  <si>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</si>
  <si>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</si>
  <si>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</si>
  <si>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</si>
  <si>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</si>
  <si>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</si>
  <si>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</si>
  <si>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</si>
  <si>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</si>
  <si>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</si>
  <si>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</si>
  <si>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</si>
  <si>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</si>
  <si>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</si>
  <si>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</si>
  <si>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</si>
  <si>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</si>
  <si>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</si>
  <si>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</si>
  <si>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</si>
  <si>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</si>
  <si>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</si>
  <si>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</si>
  <si>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</si>
  <si>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</si>
  <si>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</si>
  <si>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</si>
  <si>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</si>
  <si>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</si>
  <si>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</si>
  <si>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</si>
  <si>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</si>
  <si>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</si>
  <si>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</si>
  <si>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</si>
  <si>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</si>
  <si>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</si>
  <si>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</si>
  <si>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</si>
  <si>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</si>
  <si>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</si>
  <si>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</si>
  <si>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</si>
  <si>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</si>
  <si>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</si>
  <si>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</si>
  <si>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</si>
  <si>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</si>
  <si>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</si>
  <si>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</si>
  <si>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</si>
  <si>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</si>
  <si>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</si>
  <si>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</si>
  <si>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</si>
  <si>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</si>
  <si>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</si>
  <si>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</si>
  <si>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</si>
  <si>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</si>
  <si>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</si>
  <si>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</si>
  <si>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</si>
  <si>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</si>
  <si>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</si>
  <si>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</si>
  <si>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</si>
  <si>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</si>
  <si>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</si>
  <si>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</si>
  <si>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</si>
  <si>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</si>
  <si>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</si>
  <si>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</si>
  <si>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</si>
  <si>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</si>
  <si>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</si>
  <si>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</si>
  <si>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</si>
  <si>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</si>
  <si>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</si>
  <si>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</si>
  <si>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</si>
  <si>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</si>
  <si>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</si>
  <si>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</si>
  <si>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</si>
  <si>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</si>
  <si>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</si>
  <si>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</si>
  <si>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</si>
  <si>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</si>
  <si>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</si>
  <si>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</si>
  <si>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</si>
  <si>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</si>
  <si>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</si>
  <si>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</si>
  <si>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</si>
  <si>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</si>
  <si>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</si>
  <si>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</si>
  <si>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</si>
  <si>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</si>
  <si>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</si>
  <si>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</si>
  <si>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</si>
  <si>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</si>
  <si>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</si>
  <si>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</si>
  <si>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</si>
  <si>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</si>
  <si>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</si>
  <si>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</si>
  <si>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</si>
  <si>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</si>
  <si>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</si>
  <si>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</si>
  <si>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</si>
  <si>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</si>
  <si>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</si>
  <si>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</si>
  <si>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</si>
  <si>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</si>
  <si>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</si>
  <si>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</si>
  <si>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</si>
  <si>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</si>
  <si>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</si>
  <si>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</si>
  <si>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</si>
  <si>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</si>
  <si>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</si>
  <si>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</si>
  <si>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</si>
  <si>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</si>
  <si>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</si>
  <si>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</si>
  <si>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</si>
  <si>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</si>
  <si>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</si>
  <si>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</si>
  <si>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</si>
  <si>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</si>
  <si>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</si>
  <si>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</si>
  <si>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</si>
  <si>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</si>
  <si>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</si>
  <si>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</si>
  <si>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</si>
  <si>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</si>
  <si>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</si>
  <si>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</si>
  <si>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</si>
  <si>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</si>
  <si>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</si>
  <si>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</si>
  <si>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</si>
  <si>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</si>
  <si>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</si>
  <si>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</si>
  <si>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</si>
  <si>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</si>
  <si>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</si>
  <si>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</si>
  <si>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</si>
  <si>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</si>
  <si>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</si>
  <si>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</si>
  <si>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</si>
  <si>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</si>
  <si>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</si>
  <si>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</si>
  <si>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</si>
  <si>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</si>
  <si>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</si>
  <si>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</si>
  <si>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</si>
  <si>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</si>
  <si>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</si>
  <si>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</si>
  <si>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</si>
  <si>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</si>
  <si>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</si>
  <si>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</si>
  <si>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</si>
  <si>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</si>
  <si>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</si>
  <si>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</si>
  <si>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</si>
  <si>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</si>
  <si>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</si>
  <si>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</si>
  <si>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</si>
  <si>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</si>
  <si>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</si>
  <si>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</si>
  <si>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</si>
  <si>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</si>
  <si>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</si>
  <si>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</si>
  <si>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</si>
  <si>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</si>
  <si>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</si>
  <si>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</si>
  <si>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</si>
  <si>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</si>
  <si>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</si>
  <si>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</si>
  <si>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</si>
  <si>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</si>
  <si>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</si>
  <si>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</si>
  <si>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</si>
  <si>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</si>
  <si>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</si>
  <si>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</si>
  <si>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</si>
  <si>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</si>
  <si>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</si>
  <si>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</si>
  <si>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</si>
  <si>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</si>
  <si>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</si>
  <si>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</si>
  <si>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</si>
  <si>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</si>
  <si>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</si>
  <si>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</si>
  <si>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</si>
  <si>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</si>
  <si>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</si>
  <si>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</si>
  <si>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</si>
  <si>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</si>
  <si>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</si>
  <si>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</si>
  <si>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</si>
  <si>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</si>
  <si>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</si>
  <si>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</si>
  <si>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</si>
  <si>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</si>
  <si>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</si>
  <si>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</si>
  <si>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</si>
  <si>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</si>
  <si>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</si>
  <si>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</si>
  <si>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</si>
  <si>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</si>
  <si>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</si>
  <si>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</si>
  <si>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</si>
  <si>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</si>
  <si>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</si>
  <si>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</si>
  <si>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</si>
  <si>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</si>
  <si>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</si>
  <si>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</si>
  <si>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</si>
  <si>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</si>
  <si>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</si>
  <si>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</si>
  <si>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</si>
  <si>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</si>
  <si>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</si>
  <si>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</si>
  <si>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</si>
  <si>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</si>
  <si>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</si>
  <si>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</si>
  <si>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</si>
  <si>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</si>
  <si>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</si>
  <si>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</si>
  <si>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</si>
  <si>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</si>
  <si>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</si>
  <si>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</si>
  <si>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</si>
  <si>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</si>
  <si>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</si>
  <si>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</si>
  <si>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</si>
  <si>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</si>
  <si>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</si>
  <si>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</si>
  <si>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</si>
  <si>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</si>
  <si>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</si>
  <si>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</si>
  <si>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</si>
  <si>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</si>
  <si>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</si>
  <si>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</si>
  <si>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</si>
  <si>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</si>
  <si>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</si>
  <si>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</si>
  <si>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</si>
  <si>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</si>
  <si>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</si>
  <si>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</si>
  <si>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</si>
  <si>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</si>
  <si>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</si>
  <si>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</si>
  <si>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</si>
  <si>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</si>
  <si>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</si>
  <si>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</si>
  <si>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</si>
  <si>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</si>
  <si>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</si>
  <si>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</si>
  <si>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</si>
  <si>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</si>
  <si>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</si>
  <si>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</si>
  <si>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</si>
  <si>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</si>
  <si>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</si>
  <si>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</si>
  <si>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</si>
  <si>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</si>
  <si>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</si>
  <si>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</si>
  <si>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</si>
  <si>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</si>
  <si>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</si>
  <si>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</si>
  <si>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</si>
  <si>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</si>
  <si>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</si>
  <si>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</si>
  <si>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</si>
  <si>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</si>
  <si>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</si>
  <si>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</si>
  <si>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</si>
  <si>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</si>
  <si>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</si>
  <si>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</si>
  <si>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</si>
  <si>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</si>
  <si>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</si>
  <si>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</si>
  <si>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</si>
  <si>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</si>
  <si>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</si>
  <si>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</si>
  <si>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</si>
  <si>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</si>
  <si>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</si>
  <si>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</si>
  <si>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</si>
  <si>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</si>
  <si>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</si>
  <si>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</si>
  <si>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</si>
  <si>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</si>
  <si>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</si>
  <si>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</si>
  <si>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</si>
  <si>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</si>
  <si>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</si>
  <si>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</si>
  <si>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</si>
  <si>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</si>
  <si>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</si>
  <si>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</si>
  <si>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</si>
  <si>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</si>
  <si>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</si>
  <si>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</si>
  <si>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</si>
  <si>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</si>
  <si>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</si>
  <si>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</si>
  <si>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</si>
  <si>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</si>
  <si>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</si>
  <si>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</si>
  <si>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</si>
  <si>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</si>
  <si>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</si>
  <si>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</si>
  <si>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</si>
  <si>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</si>
  <si>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</si>
  <si>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</si>
  <si>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</si>
  <si>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</si>
  <si>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</si>
  <si>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</si>
  <si>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</si>
  <si>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</si>
  <si>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</si>
  <si>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</si>
  <si>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</si>
  <si>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</si>
  <si>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</si>
  <si>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</si>
  <si>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</si>
  <si>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</si>
  <si>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</si>
  <si>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</si>
  <si>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</si>
  <si>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</si>
  <si>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</si>
  <si>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</si>
  <si>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</si>
  <si>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</si>
  <si>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</si>
  <si>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</si>
  <si>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</si>
  <si>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</si>
  <si>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</si>
  <si>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</si>
  <si>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</si>
  <si>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</si>
  <si>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</si>
  <si>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</si>
  <si>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</si>
  <si>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</si>
  <si>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</si>
  <si>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</si>
  <si>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</si>
  <si>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</si>
  <si>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</si>
  <si>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</si>
  <si>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</si>
  <si>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</si>
  <si>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</si>
  <si>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</si>
  <si>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</si>
  <si>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</si>
  <si>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</si>
  <si>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</si>
  <si>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</si>
  <si>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</si>
  <si>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</si>
  <si>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</si>
  <si>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</si>
  <si>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</si>
  <si>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</si>
  <si>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</si>
  <si>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</si>
  <si>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</si>
  <si>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</si>
  <si>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</si>
  <si>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</si>
  <si>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</si>
  <si>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</si>
  <si>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</si>
  <si>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</si>
  <si>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</si>
  <si>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</si>
  <si>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</si>
  <si>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</si>
  <si>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</si>
  <si>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</si>
  <si>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</si>
  <si>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</si>
  <si>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</si>
  <si>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</si>
  <si>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</si>
  <si>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</si>
  <si>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</si>
  <si>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</si>
  <si>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</si>
  <si>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</si>
  <si>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</si>
  <si>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</si>
  <si>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</si>
  <si>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</si>
  <si>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</si>
  <si>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</si>
  <si>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</si>
  <si>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</si>
  <si>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</si>
  <si>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</si>
  <si>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</si>
  <si>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</si>
  <si>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</si>
  <si>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</si>
  <si>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</si>
  <si>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</si>
  <si>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</si>
  <si>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</si>
  <si>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</si>
  <si>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</si>
  <si>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</si>
  <si>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</si>
  <si>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</si>
  <si>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</si>
  <si>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</si>
  <si>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</si>
  <si>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</si>
  <si>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</si>
  <si>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</si>
  <si>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</si>
  <si>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</si>
  <si>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</si>
  <si>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</si>
  <si>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</si>
  <si>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</si>
  <si>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</si>
  <si>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</si>
  <si>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</si>
  <si>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</si>
  <si>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</si>
  <si>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</si>
  <si>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</si>
  <si>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</si>
  <si>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</si>
  <si>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</si>
  <si>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</si>
  <si>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</si>
  <si>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</si>
  <si>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</si>
  <si>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</si>
  <si>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</si>
  <si>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</si>
  <si>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</si>
  <si>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</si>
  <si>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</si>
  <si>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</si>
  <si>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</si>
  <si>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</si>
  <si>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</si>
  <si>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</si>
  <si>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</si>
  <si>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</si>
  <si>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</si>
  <si>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</si>
  <si>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</si>
  <si>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</si>
  <si>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</si>
  <si>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</si>
  <si>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</si>
  <si>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</si>
  <si>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</si>
  <si>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</si>
  <si>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</si>
  <si>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</si>
  <si>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</si>
  <si>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</si>
  <si>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</si>
  <si>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</si>
  <si>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</si>
  <si>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</si>
  <si>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</si>
  <si>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</si>
  <si>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</si>
  <si>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</si>
  <si>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</si>
  <si>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</si>
  <si>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</si>
  <si>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</si>
  <si>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</si>
  <si>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</si>
  <si>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</si>
  <si>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</si>
  <si>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</si>
  <si>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</si>
  <si>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</si>
  <si>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</si>
  <si>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</si>
  <si>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</si>
  <si>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</si>
  <si>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</si>
  <si>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</si>
  <si>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</si>
  <si>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</si>
  <si>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</si>
  <si>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</si>
  <si>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</si>
  <si>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</si>
  <si>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</si>
  <si>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</si>
  <si>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</si>
  <si>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</si>
  <si>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</si>
  <si>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</si>
  <si>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</si>
  <si>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</si>
  <si>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</si>
  <si>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</si>
  <si>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</si>
  <si>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</si>
  <si>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</si>
  <si>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</si>
  <si>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</si>
  <si>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</si>
  <si>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</si>
  <si>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</si>
  <si>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</si>
  <si>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</si>
  <si>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</si>
  <si>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</si>
  <si>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</si>
  <si>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</si>
  <si>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</si>
  <si>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</si>
  <si>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</si>
  <si>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</si>
  <si>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</si>
  <si>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</si>
  <si>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</si>
  <si>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</si>
  <si>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</si>
  <si>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</si>
  <si>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</si>
  <si>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</si>
  <si>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</si>
  <si>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</si>
  <si>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</si>
  <si>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</si>
  <si>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</si>
  <si>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</si>
  <si>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</si>
  <si>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</si>
  <si>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</si>
  <si>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</si>
  <si>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</si>
  <si>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</si>
  <si>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</si>
  <si>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</si>
  <si>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</si>
  <si>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</si>
  <si>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</si>
  <si>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</si>
  <si>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</si>
  <si>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</si>
  <si>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</si>
  <si>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</si>
  <si>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</si>
  <si>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</si>
  <si>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</si>
  <si>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</si>
  <si>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</si>
  <si>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</si>
  <si>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</si>
  <si>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</si>
  <si>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</si>
  <si>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</si>
  <si>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</si>
  <si>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</si>
  <si>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</si>
  <si>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</si>
  <si>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</si>
  <si>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</si>
  <si>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</si>
  <si>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</si>
  <si>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</si>
  <si>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</si>
  <si>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</si>
  <si>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</si>
  <si>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</si>
  <si>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</si>
  <si>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</si>
  <si>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</si>
  <si>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</si>
  <si>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</si>
  <si>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</si>
  <si>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</si>
  <si>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</si>
  <si>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</si>
  <si>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</si>
  <si>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</si>
  <si>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</si>
  <si>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</si>
  <si>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</si>
  <si>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</si>
  <si>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</si>
  <si>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</si>
  <si>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</si>
  <si>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</si>
  <si>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</si>
  <si>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</si>
  <si>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</si>
  <si>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</si>
  <si>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</si>
  <si>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</si>
  <si>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</si>
  <si>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</si>
  <si>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</si>
  <si>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</si>
  <si>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</si>
  <si>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</si>
  <si>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</si>
  <si>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</si>
  <si>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</si>
  <si>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</si>
  <si>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</si>
  <si>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</si>
  <si>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</si>
  <si>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</si>
  <si>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</si>
  <si>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</si>
  <si>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</si>
  <si>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</si>
  <si>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</si>
  <si>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</si>
  <si>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</si>
  <si>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</si>
  <si>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</si>
  <si>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</si>
  <si>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</si>
  <si>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</si>
  <si>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</si>
  <si>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</si>
  <si>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</si>
  <si>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</si>
  <si>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</si>
  <si>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</si>
  <si>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</si>
  <si>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</si>
  <si>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</si>
  <si>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</si>
  <si>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</si>
  <si>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</si>
  <si>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</si>
  <si>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</si>
  <si>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</si>
  <si>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</si>
  <si>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</si>
  <si>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</si>
  <si>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</si>
  <si>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</si>
  <si>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</si>
  <si>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</si>
  <si>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</si>
  <si>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</si>
  <si>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</si>
  <si>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</si>
  <si>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</si>
  <si>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</si>
  <si>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</si>
  <si>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</si>
  <si>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</si>
  <si>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</si>
  <si>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</si>
  <si>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</si>
  <si>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</si>
  <si>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</si>
  <si>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</si>
  <si>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</si>
  <si>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</si>
  <si>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</si>
  <si>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</si>
  <si>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</si>
  <si>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</si>
  <si>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</si>
  <si>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</si>
  <si>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</si>
  <si>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</si>
  <si>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</si>
  <si>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</si>
  <si>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</si>
  <si>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</si>
  <si>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</si>
  <si>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</si>
  <si>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</si>
  <si>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</si>
  <si>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</si>
  <si>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</si>
  <si>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</si>
  <si>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</si>
  <si>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</si>
  <si>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</si>
  <si>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</si>
  <si>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</si>
  <si>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</si>
  <si>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</si>
  <si>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</si>
  <si>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</si>
  <si>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</si>
  <si>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</si>
  <si>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</si>
  <si>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</si>
  <si>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</si>
  <si>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</si>
  <si>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</si>
  <si>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</si>
  <si>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</si>
  <si>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</si>
  <si>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</si>
  <si>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</si>
  <si>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</si>
  <si>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</si>
  <si>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</si>
  <si>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</si>
  <si>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</si>
  <si>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</si>
  <si>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</si>
  <si>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</si>
  <si>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</si>
  <si>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</si>
  <si>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</si>
  <si>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</si>
  <si>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</si>
  <si>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</si>
  <si>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</si>
  <si>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</si>
  <si>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</si>
  <si>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</si>
  <si>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</si>
  <si>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</si>
  <si>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</si>
  <si>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</si>
  <si>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</si>
  <si>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</si>
  <si>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</si>
  <si>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</si>
  <si>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</si>
  <si>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</si>
  <si>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</si>
  <si>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</si>
  <si>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</si>
  <si>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</si>
  <si>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</si>
  <si>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</si>
  <si>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</si>
  <si>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</si>
  <si>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</si>
  <si>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</si>
  <si>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</si>
  <si>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</si>
  <si>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</si>
  <si>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</si>
  <si>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</si>
  <si>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</si>
  <si>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</si>
  <si>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</si>
  <si>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</si>
  <si>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</si>
  <si>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</si>
  <si>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</si>
  <si>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</si>
  <si>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</si>
  <si>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</si>
  <si>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</si>
  <si>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</si>
  <si>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</si>
  <si>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</si>
  <si>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</si>
  <si>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</si>
  <si>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</si>
  <si>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</si>
  <si>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</si>
  <si>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</si>
  <si>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</si>
  <si>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</si>
  <si>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</si>
  <si>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</si>
  <si>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</si>
  <si>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</si>
  <si>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</si>
  <si>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</si>
  <si>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</si>
  <si>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</si>
  <si>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</si>
  <si>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</si>
  <si>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</si>
  <si>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</si>
  <si>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</si>
  <si>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</si>
  <si>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</si>
  <si>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</si>
  <si>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</si>
  <si>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</si>
  <si>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</si>
  <si>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</si>
  <si>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</si>
  <si>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</si>
  <si>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</si>
  <si>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</si>
  <si>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</si>
  <si>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</si>
  <si>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</si>
  <si>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</si>
  <si>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</si>
  <si>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</si>
  <si>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</si>
  <si>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</si>
  <si>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</si>
  <si>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</si>
  <si>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</si>
  <si>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</si>
  <si>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</si>
  <si>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</si>
  <si>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</si>
  <si>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</si>
  <si>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</si>
  <si>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</si>
  <si>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</si>
  <si>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</si>
  <si>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</si>
  <si>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</si>
  <si>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</si>
  <si>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</si>
  <si>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</si>
  <si>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</si>
  <si>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</si>
  <si>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</si>
  <si>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</si>
  <si>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</si>
  <si>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</si>
  <si>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</si>
  <si>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</si>
  <si>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</si>
  <si>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</si>
  <si>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</si>
  <si>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</si>
  <si>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</si>
  <si>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</si>
  <si>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</si>
  <si>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</si>
  <si>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</si>
  <si>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</si>
  <si>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</si>
  <si>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</si>
  <si>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</si>
  <si>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</si>
  <si>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</si>
  <si>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</si>
  <si>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</si>
  <si>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</si>
  <si>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</si>
  <si>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</si>
  <si>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</si>
  <si>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</si>
  <si>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</si>
  <si>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</si>
  <si>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</si>
  <si>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</si>
  <si>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</si>
  <si>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</si>
  <si>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</si>
  <si>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</si>
  <si>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</si>
  <si>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</si>
  <si>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</si>
  <si>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</si>
  <si>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</si>
  <si>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</si>
  <si>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</si>
  <si>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</si>
  <si>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</si>
  <si>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</si>
  <si>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</si>
  <si>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</si>
  <si>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</si>
  <si>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</si>
  <si>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</si>
  <si>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</si>
  <si>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</si>
  <si>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</si>
  <si>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</si>
  <si>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</si>
  <si>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</si>
  <si>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</si>
  <si>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</si>
  <si>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</si>
  <si>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</si>
  <si>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</si>
  <si>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</si>
  <si>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</si>
  <si>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</si>
  <si>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</si>
  <si>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</si>
  <si>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</si>
  <si>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</si>
  <si>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</si>
  <si>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</si>
  <si>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</si>
  <si>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</si>
  <si>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</si>
  <si>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</si>
  <si>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</si>
  <si>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</si>
  <si>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</si>
  <si>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</si>
  <si>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</si>
  <si>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</si>
  <si>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</si>
  <si>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</si>
  <si>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</si>
  <si>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</si>
  <si>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</si>
  <si>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</si>
  <si>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</si>
  <si>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</si>
  <si>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</si>
  <si>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</si>
  <si>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</si>
  <si>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</si>
  <si>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</si>
  <si>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</si>
  <si>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</si>
  <si>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</si>
  <si>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</si>
  <si>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</si>
  <si>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</si>
  <si>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</si>
  <si>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</si>
  <si>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</si>
  <si>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</si>
  <si>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</si>
  <si>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</si>
  <si>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</si>
  <si>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</si>
  <si>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</si>
  <si>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</si>
  <si>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</si>
  <si>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</si>
  <si>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</si>
  <si>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</si>
  <si>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</si>
  <si>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</si>
  <si>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</si>
  <si>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</si>
  <si>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</si>
  <si>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</si>
  <si>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</si>
  <si>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</si>
  <si>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</si>
  <si>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</si>
  <si>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</si>
  <si>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</si>
  <si>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</si>
  <si>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</si>
  <si>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</si>
  <si>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</si>
  <si>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</si>
  <si>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</si>
  <si>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</si>
  <si>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</si>
  <si>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</si>
  <si>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</si>
  <si>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</si>
  <si>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</si>
  <si>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</si>
  <si>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</si>
  <si>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</si>
  <si>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</si>
  <si>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</si>
  <si>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</si>
  <si>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</si>
  <si>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</si>
  <si>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</si>
  <si>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</si>
  <si>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</si>
  <si>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</si>
  <si>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</si>
  <si>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</si>
  <si>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</si>
  <si>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</si>
  <si>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</si>
  <si>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</si>
  <si>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</si>
  <si>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</si>
  <si>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</si>
  <si>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</si>
  <si>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</si>
  <si>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</si>
  <si>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</si>
  <si>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</si>
  <si>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</si>
  <si>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</si>
  <si>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</si>
  <si>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</si>
  <si>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</si>
  <si>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</si>
  <si>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</si>
  <si>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</si>
  <si>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</si>
  <si>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</si>
  <si>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</si>
  <si>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</si>
  <si>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</si>
  <si>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</si>
  <si>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</si>
  <si>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</si>
  <si>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</si>
  <si>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</si>
  <si>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</si>
  <si>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</si>
  <si>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</si>
  <si>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</si>
  <si>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</si>
  <si>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</si>
  <si>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</si>
  <si>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</si>
  <si>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</si>
  <si>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</si>
  <si>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</si>
  <si>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</si>
  <si>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</si>
  <si>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</si>
  <si>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</si>
  <si>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</si>
  <si>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</si>
  <si>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</si>
  <si>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</si>
  <si>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</si>
  <si>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</si>
  <si>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</si>
  <si>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</si>
  <si>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</si>
  <si>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</si>
  <si>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</si>
  <si>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</si>
  <si>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</si>
  <si>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</si>
  <si>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</si>
  <si>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</si>
  <si>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</si>
  <si>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</si>
  <si>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</si>
  <si>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</si>
  <si>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</si>
  <si>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</si>
  <si>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</si>
  <si>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</si>
  <si>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</si>
  <si>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</si>
  <si>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</si>
  <si>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</si>
  <si>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</si>
  <si>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</si>
  <si>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</si>
  <si>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</si>
  <si>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</si>
  <si>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</si>
  <si>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</si>
  <si>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</si>
  <si>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</si>
  <si>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</si>
  <si>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</si>
  <si>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</si>
  <si>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</si>
  <si>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</si>
  <si>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</si>
  <si>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</si>
  <si>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</si>
  <si>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</si>
  <si>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</si>
  <si>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</si>
  <si>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</si>
  <si>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</si>
  <si>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</si>
  <si>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</si>
  <si>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</si>
  <si>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</si>
  <si>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</si>
  <si>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</si>
  <si>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</si>
  <si>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</si>
  <si>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</si>
  <si>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</si>
  <si>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</si>
  <si>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</si>
  <si>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</si>
  <si>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</si>
  <si>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</si>
  <si>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</si>
  <si>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</si>
  <si>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</si>
  <si>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</si>
  <si>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</si>
  <si>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</si>
  <si>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</si>
  <si>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</si>
  <si>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</si>
  <si>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</si>
  <si>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</si>
  <si>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</si>
  <si>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</si>
  <si>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</si>
  <si>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</si>
  <si>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</si>
  <si>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</si>
  <si>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</si>
  <si>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</si>
  <si>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</si>
  <si>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</si>
  <si>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</si>
  <si>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</si>
  <si>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</si>
  <si>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</si>
  <si>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</si>
  <si>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</si>
  <si>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</si>
  <si>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</si>
  <si>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</si>
  <si>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</si>
  <si>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</si>
  <si>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</si>
  <si>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</si>
  <si>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</si>
  <si>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</si>
  <si>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</si>
  <si>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</si>
  <si>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</si>
  <si>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</si>
  <si>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</si>
  <si>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</si>
  <si>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</si>
  <si>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</si>
  <si>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</si>
  <si>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</si>
  <si>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</si>
  <si>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</si>
  <si>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</si>
  <si>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</si>
  <si>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</si>
  <si>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</si>
  <si>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</si>
  <si>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</si>
  <si>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</si>
  <si>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</si>
  <si>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</si>
  <si>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</si>
  <si>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</si>
  <si>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</si>
  <si>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</si>
  <si>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</si>
  <si>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</si>
  <si>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</si>
  <si>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</si>
  <si>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</si>
  <si>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</si>
  <si>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</si>
  <si>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</si>
  <si>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</si>
  <si>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</si>
  <si>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</si>
  <si>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</si>
  <si>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</si>
  <si>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</si>
  <si>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</si>
  <si>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</si>
  <si>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</si>
  <si>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</si>
  <si>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</si>
  <si>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</si>
  <si>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</si>
  <si>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</si>
  <si>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</si>
  <si>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</si>
  <si>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</si>
  <si>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</si>
  <si>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</si>
  <si>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</si>
  <si>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</si>
  <si>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</si>
  <si>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</si>
  <si>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</si>
  <si>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</si>
  <si>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</si>
  <si>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</si>
  <si>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</si>
  <si>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</si>
  <si>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</si>
  <si>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</si>
  <si>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</si>
  <si>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</si>
  <si>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</si>
  <si>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</si>
  <si>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</si>
  <si>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</si>
  <si>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</si>
  <si>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</si>
  <si>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</si>
  <si>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</si>
  <si>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</si>
  <si>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</si>
  <si>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</si>
  <si>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</si>
  <si>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</si>
  <si>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</si>
  <si>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</si>
  <si>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</si>
  <si>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</si>
  <si>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</si>
  <si>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</si>
  <si>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</si>
  <si>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</si>
  <si>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</si>
  <si>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</si>
  <si>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</si>
  <si>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</si>
  <si>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</si>
  <si>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</si>
  <si>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</si>
  <si>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</si>
  <si>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</si>
  <si>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</si>
  <si>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</si>
  <si>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</si>
  <si>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</si>
  <si>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</si>
  <si>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</si>
  <si>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</si>
  <si>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</si>
  <si>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</si>
  <si>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</si>
  <si>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</si>
  <si>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</si>
  <si>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</si>
  <si>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</si>
  <si>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</si>
  <si>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</si>
  <si>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</si>
  <si>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</si>
  <si>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</si>
  <si>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</si>
  <si>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</si>
  <si>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</si>
  <si>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</si>
  <si>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</si>
  <si>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</si>
  <si>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</si>
  <si>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</si>
  <si>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</si>
  <si>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</si>
  <si>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</si>
  <si>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</si>
  <si>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</si>
  <si>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</si>
  <si>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</si>
  <si>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</si>
  <si>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</si>
  <si>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</si>
  <si>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</si>
  <si>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</si>
  <si>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</si>
  <si>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</si>
  <si>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</si>
  <si>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</si>
  <si>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</si>
  <si>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</si>
  <si>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</si>
  <si>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</si>
  <si>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</si>
  <si>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</si>
  <si>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</si>
  <si>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</si>
  <si>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</si>
  <si>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</si>
  <si>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</si>
  <si>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</si>
  <si>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</si>
  <si>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</si>
  <si>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</si>
  <si>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</si>
  <si>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</si>
  <si>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</si>
  <si>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</si>
  <si>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</si>
  <si>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</si>
  <si>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</si>
  <si>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</si>
  <si>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</si>
  <si>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</si>
  <si>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</si>
  <si>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</si>
  <si>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</si>
  <si>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</si>
  <si>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</si>
  <si>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</si>
  <si>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</si>
  <si>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</si>
  <si>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</si>
  <si>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</si>
  <si>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</si>
  <si>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</si>
  <si>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</si>
  <si>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</si>
  <si>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</si>
  <si>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</si>
  <si>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</si>
  <si>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</si>
  <si>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</si>
  <si>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</si>
  <si>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</si>
  <si>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</si>
  <si>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</si>
  <si>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</si>
  <si>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</si>
  <si>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</si>
  <si>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</si>
  <si>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</si>
  <si>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</si>
  <si>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</si>
  <si>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</si>
  <si>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</si>
  <si>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</si>
  <si>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</si>
  <si>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</si>
  <si>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</si>
  <si>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</si>
  <si>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</si>
  <si>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</si>
  <si>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</si>
  <si>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</si>
  <si>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</si>
  <si>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</si>
  <si>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</si>
  <si>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</si>
  <si>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</si>
  <si>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</si>
  <si>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</si>
  <si>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</si>
  <si>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</si>
  <si>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</si>
  <si>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</si>
  <si>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</si>
  <si>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</si>
  <si>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</si>
  <si>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</si>
  <si>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</si>
  <si>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</si>
  <si>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</si>
  <si>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</si>
  <si>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</si>
  <si>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</si>
  <si>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</si>
  <si>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</si>
  <si>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</si>
  <si>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</si>
  <si>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</si>
  <si>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</si>
  <si>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</si>
  <si>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</si>
  <si>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</si>
  <si>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</si>
  <si>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</si>
  <si>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</si>
  <si>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</si>
  <si>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</si>
  <si>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</si>
  <si>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</si>
  <si>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</si>
  <si>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</si>
  <si>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</si>
  <si>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</si>
  <si>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</si>
  <si>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</si>
  <si>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</si>
  <si>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</si>
  <si>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</si>
  <si>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</si>
  <si>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</si>
  <si>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</si>
  <si>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</si>
  <si>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</si>
  <si>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</si>
  <si>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</si>
  <si>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</si>
  <si>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</si>
  <si>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</si>
  <si>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</si>
  <si>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</si>
  <si>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</si>
  <si>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</si>
  <si>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</si>
  <si>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</si>
  <si>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</si>
  <si>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</si>
  <si>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</si>
  <si>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</si>
  <si>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</si>
  <si>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</si>
  <si>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</si>
  <si>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</si>
  <si>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</si>
  <si>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</si>
  <si>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</si>
  <si>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</si>
  <si>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</si>
  <si>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</si>
  <si>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</si>
  <si>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</si>
  <si>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</si>
  <si>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</si>
  <si>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</si>
  <si>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</si>
  <si>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</si>
  <si>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</si>
  <si>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</si>
  <si>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</si>
  <si>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</si>
  <si>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</si>
  <si>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</si>
  <si>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</si>
  <si>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</si>
  <si>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</si>
  <si>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</si>
  <si>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</si>
  <si>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</si>
  <si>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</si>
  <si>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</si>
  <si>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</si>
  <si>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</si>
  <si>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</si>
  <si>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</si>
  <si>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</si>
  <si>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</si>
  <si>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</si>
  <si>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</si>
  <si>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</si>
  <si>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</si>
  <si>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</si>
  <si>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</si>
  <si>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</si>
  <si>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</si>
  <si>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</si>
  <si>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</si>
  <si>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</si>
  <si>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</si>
  <si>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</si>
  <si>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</si>
  <si>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</si>
  <si>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</si>
  <si>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</si>
  <si>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</si>
  <si>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</si>
  <si>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</si>
  <si>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</si>
  <si>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</si>
  <si>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</si>
  <si>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</si>
  <si>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</si>
  <si>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</si>
  <si>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</si>
  <si>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</si>
  <si>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</si>
  <si>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</si>
  <si>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</si>
  <si>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</si>
  <si>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</si>
  <si>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</si>
  <si>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</si>
  <si>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</si>
  <si>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</si>
  <si>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</si>
  <si>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</si>
  <si>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</si>
  <si>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</si>
  <si>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</si>
  <si>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</si>
  <si>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</si>
  <si>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</si>
  <si>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</si>
  <si>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</si>
  <si>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</si>
  <si>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</si>
  <si>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</si>
  <si>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</si>
  <si>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</si>
  <si>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</si>
  <si>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</si>
  <si>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</si>
  <si>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</si>
  <si>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</si>
  <si>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</si>
  <si>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</si>
  <si>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</si>
  <si>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</si>
  <si>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</si>
  <si>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</si>
  <si>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</si>
  <si>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</si>
  <si>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</si>
  <si>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</si>
  <si>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</si>
  <si>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</si>
  <si>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</si>
  <si>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</si>
  <si>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</si>
  <si>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</si>
  <si>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</si>
  <si>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</si>
  <si>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</si>
  <si>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</si>
  <si>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</si>
  <si>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</si>
  <si>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</si>
  <si>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</si>
  <si>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</si>
  <si>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</si>
  <si>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</si>
  <si>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</si>
  <si>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</si>
  <si>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</si>
  <si>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</si>
  <si>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</si>
  <si>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</si>
  <si>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</si>
  <si>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</si>
  <si>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</si>
  <si>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</si>
  <si>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</si>
  <si>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</si>
  <si>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</si>
  <si>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</si>
  <si>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</si>
  <si>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</si>
  <si>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</si>
  <si>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</si>
  <si>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</si>
  <si>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</si>
  <si>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</si>
  <si>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</si>
  <si>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</si>
  <si>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</si>
  <si>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</si>
  <si>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</si>
  <si>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</si>
  <si>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</si>
  <si>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</si>
  <si>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</si>
  <si>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</si>
  <si>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</si>
  <si>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</si>
  <si>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</si>
  <si>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</si>
  <si>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</si>
  <si>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</si>
  <si>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</si>
  <si>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</si>
  <si>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</si>
  <si>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</si>
  <si>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</si>
  <si>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</si>
  <si>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</si>
  <si>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</si>
  <si>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</si>
  <si>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</si>
  <si>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</si>
  <si>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</si>
  <si>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</si>
  <si>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</si>
  <si>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</si>
  <si>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</si>
  <si>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</si>
  <si>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</si>
  <si>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</si>
  <si>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</si>
  <si>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</si>
  <si>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</si>
  <si>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</si>
  <si>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</si>
  <si>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</si>
  <si>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</si>
  <si>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</si>
  <si>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</si>
  <si>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</si>
  <si>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</si>
  <si>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</si>
  <si>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</si>
  <si>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</si>
  <si>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</si>
  <si>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</si>
  <si>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</si>
  <si>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</si>
  <si>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</si>
  <si>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</si>
  <si>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</si>
  <si>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</si>
  <si>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</si>
  <si>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</si>
  <si>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</si>
  <si>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</si>
  <si>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</si>
  <si>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</si>
  <si>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</si>
  <si>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</si>
  <si>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</si>
  <si>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</si>
  <si>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</si>
  <si>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</si>
  <si>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</si>
  <si>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</si>
  <si>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</si>
  <si>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</si>
  <si>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</si>
  <si>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</si>
  <si>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</si>
  <si>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</si>
  <si>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</si>
  <si>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</si>
  <si>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</si>
  <si>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</si>
  <si>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</si>
  <si>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</si>
  <si>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</si>
  <si>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</si>
  <si>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</si>
  <si>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</si>
  <si>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</si>
  <si>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</si>
  <si>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</si>
  <si>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</si>
  <si>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</si>
  <si>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</si>
  <si>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</si>
  <si>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</si>
  <si>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</si>
  <si>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</si>
  <si>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</si>
  <si>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</si>
  <si>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</si>
  <si>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</si>
  <si>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</si>
  <si>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</si>
  <si>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</si>
  <si>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</si>
  <si>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</si>
  <si>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</si>
  <si>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</si>
  <si>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</si>
  <si>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</si>
  <si>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</si>
  <si>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</si>
  <si>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</si>
  <si>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</si>
  <si>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</si>
  <si>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</si>
  <si>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</si>
  <si>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</si>
  <si>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</si>
  <si>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</si>
  <si>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</si>
  <si>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</si>
  <si>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</si>
  <si>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</si>
  <si>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</si>
  <si>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</si>
  <si>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</si>
  <si>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</si>
  <si>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</si>
  <si>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</si>
  <si>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</si>
  <si>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</si>
  <si>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</si>
  <si>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</si>
  <si>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</si>
  <si>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</si>
  <si>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</si>
  <si>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</si>
  <si>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</si>
  <si>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</si>
  <si>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</si>
  <si>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</si>
  <si>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</si>
  <si>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</si>
  <si>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</si>
  <si>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</si>
  <si>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</si>
  <si>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</si>
  <si>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</si>
  <si>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</si>
  <si>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</si>
  <si>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</si>
  <si>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</si>
  <si>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</si>
  <si>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</si>
  <si>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</si>
  <si>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</si>
  <si>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</si>
  <si>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</si>
  <si>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</si>
  <si>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</si>
  <si>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</si>
  <si>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</si>
  <si>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</si>
  <si>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</si>
  <si>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</si>
  <si>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</si>
  <si>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</si>
  <si>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</si>
  <si>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</si>
  <si>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</si>
  <si>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</si>
  <si>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</si>
  <si>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</si>
  <si>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</si>
  <si>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</si>
  <si>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</si>
  <si>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</si>
  <si>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</si>
  <si>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</si>
  <si>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</si>
  <si>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</si>
  <si>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</si>
  <si>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</si>
  <si>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</si>
  <si>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</si>
  <si>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</si>
  <si>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</si>
  <si>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</si>
  <si>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</si>
  <si>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</si>
  <si>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</si>
  <si>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</si>
  <si>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</si>
  <si>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</si>
  <si>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</si>
  <si>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</si>
  <si>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</si>
  <si>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</si>
  <si>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</si>
  <si>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</si>
  <si>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</si>
  <si>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</si>
  <si>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</si>
  <si>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</si>
  <si>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</si>
  <si>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</si>
  <si>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</si>
  <si>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</si>
  <si>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</si>
  <si>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</si>
  <si>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</si>
  <si>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</si>
  <si>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</si>
  <si>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</si>
  <si>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</si>
  <si>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</si>
  <si>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</si>
  <si>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</si>
  <si>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</si>
  <si>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</si>
  <si>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</si>
  <si>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</si>
  <si>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</si>
  <si>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</si>
  <si>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</si>
  <si>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</si>
  <si>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</si>
  <si>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</si>
  <si>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</si>
  <si>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</si>
  <si>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</si>
  <si>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</si>
  <si>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</si>
  <si>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</si>
  <si>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</si>
  <si>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</si>
  <si>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</si>
  <si>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</si>
  <si>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</si>
  <si>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</si>
  <si>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</si>
  <si>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</si>
  <si>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</si>
  <si>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</si>
  <si>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</si>
  <si>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</si>
  <si>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</si>
  <si>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</si>
  <si>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</si>
  <si>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</si>
  <si>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</si>
  <si>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</si>
  <si>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</si>
  <si>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</si>
  <si>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</si>
  <si>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</si>
  <si>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</si>
  <si>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</si>
  <si>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</si>
  <si>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</si>
  <si>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</si>
  <si>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</si>
  <si>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</si>
  <si>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</si>
  <si>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</si>
  <si>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</si>
  <si>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</si>
  <si>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</si>
  <si>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</si>
  <si>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</si>
  <si>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</si>
  <si>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</si>
  <si>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</si>
  <si>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</si>
  <si>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</si>
  <si>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</si>
  <si>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</si>
  <si>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</si>
  <si>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</si>
  <si>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</si>
  <si>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</si>
  <si>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</si>
  <si>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</si>
  <si>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</si>
  <si>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</si>
  <si>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</si>
  <si>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</si>
  <si>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</si>
  <si>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</si>
  <si>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</si>
  <si>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</si>
  <si>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</si>
  <si>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</si>
  <si>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</si>
  <si>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</si>
  <si>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</si>
  <si>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</si>
  <si>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</si>
  <si>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</si>
  <si>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</si>
  <si>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</si>
  <si>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</si>
  <si>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</si>
  <si>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</si>
  <si>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</si>
  <si>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</si>
  <si>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</si>
  <si>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</si>
  <si>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</si>
  <si>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</si>
  <si>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</si>
  <si>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</si>
  <si>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</si>
  <si>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</si>
  <si>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</si>
  <si>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</si>
  <si>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</si>
  <si>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</si>
  <si>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</si>
  <si>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</si>
  <si>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</si>
  <si>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</si>
  <si>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</si>
  <si>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</si>
  <si>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</si>
  <si>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</si>
  <si>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</si>
  <si>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</si>
  <si>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</si>
  <si>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</si>
  <si>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</si>
  <si>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</si>
  <si>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</si>
  <si>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</si>
  <si>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</si>
  <si>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</si>
  <si>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</si>
  <si>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</si>
  <si>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</si>
  <si>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</si>
  <si>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</si>
  <si>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</si>
  <si>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</si>
  <si>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</si>
  <si>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</si>
  <si>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</si>
  <si>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</si>
  <si>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</si>
  <si>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</si>
  <si>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</si>
  <si>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</si>
  <si>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</si>
  <si>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</si>
  <si>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</si>
  <si>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</si>
  <si>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</si>
  <si>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</si>
  <si>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</si>
  <si>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</si>
  <si>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</si>
  <si>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</si>
  <si>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</si>
  <si>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</si>
  <si>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</si>
  <si>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</si>
  <si>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</si>
  <si>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</si>
  <si>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</si>
  <si>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</si>
  <si>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</si>
  <si>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</si>
  <si>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</si>
  <si>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</si>
  <si>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</si>
  <si>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</si>
  <si>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</si>
  <si>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</si>
  <si>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</si>
  <si>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</si>
  <si>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</si>
  <si>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</si>
  <si>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</si>
  <si>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</si>
  <si>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</si>
  <si>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</si>
  <si>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</si>
  <si>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</si>
  <si>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</si>
  <si>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</si>
  <si>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</si>
  <si>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</si>
  <si>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</si>
  <si>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</si>
  <si>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</si>
  <si>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</si>
  <si>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</si>
  <si>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</si>
  <si>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</si>
  <si>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</si>
  <si>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</si>
  <si>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</si>
  <si>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</si>
  <si>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</si>
  <si>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</si>
  <si>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</si>
  <si>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</si>
  <si>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</si>
  <si>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</si>
  <si>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</si>
  <si>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</si>
  <si>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</si>
  <si>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</si>
  <si>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</si>
  <si>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</si>
  <si>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</si>
  <si>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</si>
  <si>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</si>
  <si>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</si>
  <si>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</si>
  <si>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</si>
  <si>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</si>
  <si>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</si>
  <si>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</si>
  <si>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</si>
  <si>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</si>
  <si>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</si>
  <si>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</si>
  <si>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</si>
  <si>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</si>
  <si>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</si>
  <si>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</si>
  <si>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</si>
  <si>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</si>
  <si>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</si>
  <si>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</si>
  <si>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</si>
  <si>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</si>
  <si>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</si>
  <si>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</si>
  <si>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</si>
  <si>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</si>
  <si>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</si>
  <si>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</si>
  <si>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</si>
  <si>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</si>
  <si>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</si>
  <si>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</si>
  <si>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</si>
  <si>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</si>
  <si>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</si>
  <si>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</si>
  <si>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</si>
  <si>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</si>
  <si>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</si>
  <si>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</si>
  <si>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</si>
  <si>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</si>
  <si>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</si>
  <si>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</si>
  <si>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</si>
  <si>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</si>
  <si>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</si>
  <si>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</si>
  <si>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</si>
  <si>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</si>
  <si>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</si>
  <si>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</si>
  <si>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</si>
  <si>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</si>
  <si>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</si>
  <si>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</si>
  <si>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</si>
  <si>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</si>
  <si>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</si>
  <si>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</si>
  <si>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</si>
  <si>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</si>
  <si>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</si>
  <si>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</si>
  <si>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</si>
  <si>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</si>
  <si>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</si>
  <si>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</si>
  <si>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</si>
  <si>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</si>
  <si>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</si>
  <si>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</si>
  <si>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</si>
  <si>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</si>
  <si>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</si>
  <si>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</si>
  <si>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</si>
  <si>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</si>
  <si>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</si>
  <si>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</si>
  <si>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</si>
  <si>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</si>
  <si>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</si>
  <si>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</si>
  <si>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</si>
  <si>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</si>
  <si>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</si>
  <si>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</si>
  <si>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</si>
  <si>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</si>
  <si>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</si>
  <si>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</si>
  <si>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</si>
  <si>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</si>
  <si>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</si>
  <si>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</si>
  <si>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</si>
  <si>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</si>
  <si>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</si>
  <si>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</si>
  <si>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</si>
  <si>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</si>
  <si>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</si>
  <si>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</si>
  <si>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</si>
  <si>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</si>
  <si>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</si>
  <si>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</si>
  <si>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</si>
  <si>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</si>
  <si>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</si>
  <si>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</si>
  <si>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</si>
  <si>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</si>
  <si>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</si>
  <si>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</si>
  <si>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</si>
  <si>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</si>
  <si>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</si>
  <si>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</si>
  <si>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</si>
  <si>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</si>
  <si>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</si>
  <si>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</si>
  <si>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</si>
  <si>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</si>
  <si>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</si>
  <si>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</si>
  <si>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</si>
  <si>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</si>
  <si>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</si>
  <si>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</si>
  <si>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</si>
  <si>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</si>
  <si>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</si>
  <si>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</si>
  <si>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</si>
  <si>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</si>
  <si>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</si>
  <si>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</si>
  <si>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</si>
  <si>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</si>
  <si>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</si>
  <si>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</si>
  <si>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</si>
  <si>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</si>
  <si>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</si>
  <si>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</si>
  <si>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</si>
  <si>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</si>
  <si>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</si>
  <si>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</si>
  <si>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</si>
  <si>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</si>
  <si>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</si>
  <si>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</si>
  <si>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</si>
  <si>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</si>
  <si>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</si>
  <si>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</si>
  <si>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</si>
  <si>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</si>
  <si>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</si>
  <si>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</si>
  <si>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</si>
  <si>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</si>
  <si>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</si>
  <si>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</si>
  <si>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</si>
  <si>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</si>
  <si>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</si>
  <si>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</si>
  <si>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</si>
  <si>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</si>
  <si>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</si>
  <si>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</si>
  <si>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</si>
  <si>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</si>
  <si>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</si>
  <si>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</si>
  <si>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</si>
  <si>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</si>
  <si>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</si>
  <si>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</si>
  <si>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</si>
  <si>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</si>
  <si>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</si>
  <si>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</si>
  <si>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</si>
  <si>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</si>
  <si>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</si>
  <si>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</si>
  <si>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</si>
  <si>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</si>
  <si>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</si>
  <si>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</si>
  <si>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</si>
  <si>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</si>
  <si>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</si>
  <si>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</si>
  <si>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</si>
  <si>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</si>
  <si>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</si>
  <si>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</si>
  <si>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</si>
  <si>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</si>
  <si>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</si>
  <si>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</si>
  <si>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</si>
  <si>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</si>
  <si>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</si>
  <si>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</si>
  <si>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</si>
  <si>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</si>
  <si>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</si>
  <si>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</si>
  <si>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</si>
  <si>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</si>
  <si>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</si>
  <si>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</si>
  <si>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</si>
  <si>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</si>
  <si>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</si>
  <si>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</si>
  <si>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</si>
  <si>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</si>
  <si>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</si>
  <si>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</si>
  <si>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</si>
  <si>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</si>
  <si>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</si>
  <si>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</si>
  <si>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</si>
  <si>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</si>
  <si>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</si>
  <si>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</si>
  <si>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</si>
  <si>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</si>
  <si>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</si>
  <si>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</si>
  <si>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</si>
  <si>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</si>
  <si>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</si>
  <si>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</si>
  <si>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</si>
  <si>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</si>
  <si>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</si>
  <si>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</si>
  <si>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</si>
  <si>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</si>
  <si>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</si>
  <si>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</si>
  <si>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</si>
  <si>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</si>
  <si>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</si>
  <si>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</si>
  <si>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</si>
  <si>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</si>
  <si>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</si>
  <si>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</si>
  <si>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</si>
  <si>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</si>
  <si>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</si>
  <si>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</si>
  <si>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</si>
  <si>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</si>
  <si>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</si>
  <si>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</si>
  <si>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</si>
  <si>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</si>
  <si>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</si>
  <si>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</si>
  <si>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</si>
  <si>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</si>
  <si>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</si>
  <si>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</si>
  <si>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</si>
  <si>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</si>
  <si>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</si>
  <si>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</si>
  <si>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</si>
  <si>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</si>
  <si>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</si>
  <si>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</si>
  <si>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</si>
  <si>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</si>
  <si>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</si>
  <si>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</si>
  <si>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</si>
  <si>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</si>
  <si>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</si>
  <si>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</si>
  <si>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</si>
  <si>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</si>
  <si>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</si>
  <si>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</si>
  <si>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</si>
  <si>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</si>
  <si>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</si>
  <si>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</si>
  <si>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</si>
  <si>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</si>
  <si>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</si>
  <si>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</si>
  <si>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</si>
  <si>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</si>
  <si>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</si>
  <si>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</si>
  <si>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</si>
  <si>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</si>
  <si>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</si>
  <si>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</si>
  <si>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</si>
  <si>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</si>
  <si>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</si>
  <si>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</si>
  <si>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</si>
  <si>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</si>
  <si>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</si>
  <si>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</si>
  <si>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</si>
  <si>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</si>
  <si>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</si>
  <si>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</si>
  <si>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</si>
  <si>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</si>
  <si>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</si>
  <si>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</si>
  <si>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</si>
  <si>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</si>
  <si>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</si>
  <si>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</si>
  <si>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</si>
  <si>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</si>
  <si>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</si>
  <si>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</si>
  <si>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</si>
  <si>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</si>
  <si>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</si>
  <si>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</si>
  <si>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</si>
  <si>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</si>
  <si>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</si>
  <si>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</si>
  <si>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</si>
  <si>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</si>
  <si>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</si>
  <si>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</si>
  <si>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</si>
  <si>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</si>
  <si>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</si>
  <si>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</si>
  <si>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</si>
  <si>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</si>
  <si>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</si>
  <si>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</si>
  <si>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</si>
  <si>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</si>
  <si>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</si>
  <si>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</si>
  <si>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</si>
  <si>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</si>
  <si>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</si>
  <si>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</si>
  <si>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</si>
  <si>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</si>
  <si>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</si>
  <si>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</si>
  <si>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</si>
  <si>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</si>
  <si>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</si>
  <si>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</si>
  <si>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</si>
  <si>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</si>
  <si>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</si>
  <si>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</si>
  <si>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</si>
  <si>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</si>
  <si>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</si>
  <si>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</si>
  <si>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</si>
  <si>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</si>
  <si>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</si>
  <si>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</si>
  <si>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</si>
  <si>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</si>
  <si>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</si>
  <si>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</si>
  <si>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</si>
  <si>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</si>
  <si>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</si>
  <si>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</si>
  <si>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</si>
  <si>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</si>
  <si>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</si>
  <si>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</si>
  <si>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</si>
  <si>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</si>
  <si>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</si>
  <si>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</si>
  <si>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</si>
  <si>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</si>
  <si>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</si>
  <si>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</si>
  <si>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</si>
  <si>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</si>
  <si>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</si>
  <si>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</si>
  <si>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</si>
  <si>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</si>
  <si>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</si>
  <si>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</si>
  <si>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</si>
  <si>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</si>
  <si>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</si>
  <si>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</si>
  <si>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</si>
  <si>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</si>
  <si>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</si>
  <si>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</si>
  <si>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</si>
  <si>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</si>
  <si>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</si>
  <si>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</si>
  <si>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</si>
  <si>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</si>
  <si>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</si>
  <si>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</si>
  <si>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</si>
  <si>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</si>
  <si>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</si>
  <si>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</si>
  <si>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</si>
  <si>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</si>
  <si>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</si>
  <si>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</si>
  <si>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</si>
  <si>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</si>
  <si>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</si>
  <si>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</si>
  <si>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</si>
  <si>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</si>
  <si>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</si>
  <si>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</si>
  <si>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</si>
  <si>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</si>
  <si>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</si>
  <si>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</si>
  <si>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</si>
  <si>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</si>
  <si>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</si>
  <si>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</si>
  <si>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</si>
  <si>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</si>
  <si>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</si>
  <si>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</si>
  <si>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</si>
  <si>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</si>
  <si>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</si>
  <si>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</si>
  <si>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</si>
  <si>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</si>
  <si>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</si>
  <si>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</si>
  <si>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</si>
  <si>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</si>
  <si>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</si>
  <si>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</si>
  <si>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</si>
  <si>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</si>
  <si>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</si>
  <si>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</si>
  <si>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</si>
  <si>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</si>
  <si>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</si>
  <si>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</si>
  <si>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</si>
  <si>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</si>
  <si>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</si>
  <si>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</si>
  <si>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</si>
  <si>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</si>
  <si>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</si>
  <si>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</si>
  <si>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</si>
  <si>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</si>
  <si>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</si>
  <si>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</si>
  <si>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</si>
  <si>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</si>
  <si>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</si>
  <si>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</si>
  <si>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</si>
  <si>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</si>
  <si>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</si>
  <si>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</si>
  <si>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</si>
  <si>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</si>
  <si>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</si>
  <si>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</si>
  <si>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</si>
  <si>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</si>
  <si>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</si>
  <si>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</si>
  <si>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</si>
  <si>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</si>
  <si>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</si>
  <si>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</si>
  <si>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</si>
  <si>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</si>
  <si>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</si>
  <si>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</si>
  <si>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</si>
  <si>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</si>
  <si>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</si>
  <si>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</si>
  <si>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</si>
  <si>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</si>
  <si>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</si>
  <si>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</si>
  <si>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</si>
  <si>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</si>
  <si>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</si>
  <si>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</si>
  <si>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</si>
  <si>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</si>
  <si>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</si>
  <si>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</si>
  <si>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</si>
  <si>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</si>
  <si>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</si>
  <si>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</si>
  <si>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</si>
  <si>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</si>
  <si>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</si>
  <si>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</si>
  <si>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</si>
  <si>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</si>
  <si>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</si>
  <si>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</si>
  <si>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</si>
  <si>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</si>
  <si>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</si>
  <si>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</si>
  <si>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</si>
  <si>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</si>
  <si>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</si>
  <si>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</si>
  <si>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</si>
  <si>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</si>
  <si>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</si>
  <si>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</si>
  <si>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</si>
  <si>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</si>
  <si>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</si>
  <si>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</si>
  <si>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</si>
  <si>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</si>
  <si>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</si>
  <si>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</si>
  <si>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</si>
  <si>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</si>
  <si>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</si>
  <si>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</si>
  <si>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</si>
  <si>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</si>
  <si>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</si>
  <si>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</si>
  <si>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</si>
  <si>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</si>
  <si>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</si>
  <si>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</si>
  <si>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</si>
  <si>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</si>
  <si>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</si>
  <si>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</si>
  <si>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</si>
  <si>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</si>
  <si>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</si>
  <si>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</si>
  <si>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</si>
  <si>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</si>
  <si>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</si>
  <si>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</si>
  <si>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</si>
  <si>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</si>
  <si>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</si>
  <si>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</si>
  <si>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</si>
  <si>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</si>
  <si>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</si>
  <si>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</si>
  <si>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</si>
  <si>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</si>
  <si>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</si>
  <si>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</si>
  <si>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</si>
  <si>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</si>
  <si>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</si>
  <si>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</si>
  <si>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</si>
  <si>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</si>
  <si>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</si>
  <si>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</si>
  <si>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</si>
  <si>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</si>
  <si>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</si>
  <si>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</si>
  <si>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</si>
  <si>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</si>
  <si>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</si>
  <si>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</si>
  <si>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</si>
  <si>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</si>
  <si>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</si>
  <si>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</si>
  <si>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</si>
  <si>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</si>
  <si>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</si>
  <si>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</si>
  <si>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</si>
  <si>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</si>
  <si>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</si>
  <si>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</si>
  <si>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</si>
  <si>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</si>
  <si>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</si>
  <si>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</si>
  <si>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</si>
  <si>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</si>
  <si>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</si>
  <si>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</si>
  <si>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</si>
  <si>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</si>
  <si>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</si>
  <si>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</si>
  <si>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</si>
  <si>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</si>
  <si>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</si>
  <si>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</si>
  <si>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</si>
  <si>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</si>
  <si>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</si>
  <si>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</si>
  <si>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</si>
  <si>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</si>
  <si>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</si>
  <si>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</si>
  <si>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</si>
  <si>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</si>
  <si>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</si>
  <si>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</si>
  <si>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</si>
  <si>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</si>
  <si>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</si>
  <si>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</si>
  <si>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</si>
  <si>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</si>
  <si>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</si>
  <si>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</si>
  <si>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</si>
  <si>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</si>
  <si>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</si>
  <si>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</si>
  <si>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</si>
  <si>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</si>
  <si>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</si>
  <si>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</si>
  <si>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</si>
  <si>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</si>
  <si>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</si>
  <si>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</si>
  <si>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</si>
  <si>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</si>
  <si>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</si>
  <si>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</si>
  <si>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</si>
  <si>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</si>
  <si>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</si>
  <si>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</si>
  <si>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</si>
  <si>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</si>
  <si>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</si>
  <si>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</si>
  <si>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</si>
  <si>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</si>
  <si>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</si>
  <si>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</si>
  <si>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</si>
  <si>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</si>
  <si>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</si>
  <si>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</si>
  <si>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</si>
  <si>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</si>
  <si>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</si>
  <si>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</si>
  <si>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</si>
  <si>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</si>
  <si>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</si>
  <si>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</si>
  <si>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</si>
  <si>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</si>
  <si>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</si>
  <si>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</si>
  <si>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</si>
  <si>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</si>
  <si>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</si>
  <si>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</si>
  <si>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</si>
  <si>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</si>
  <si>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</si>
  <si>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</si>
  <si>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</si>
  <si>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</si>
  <si>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</si>
  <si>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</si>
  <si>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</si>
  <si>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</si>
  <si>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</si>
  <si>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</si>
  <si>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</si>
  <si>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</si>
  <si>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</si>
  <si>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</si>
  <si>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</si>
  <si>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</si>
  <si>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</si>
  <si>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</si>
  <si>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</si>
  <si>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</si>
  <si>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</si>
  <si>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</si>
  <si>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</si>
  <si>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</si>
  <si>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</si>
  <si>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</si>
  <si>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</si>
  <si>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</si>
  <si>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</si>
  <si>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</si>
  <si>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</si>
  <si>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</si>
  <si>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</si>
  <si>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</si>
  <si>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</si>
  <si>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</si>
  <si>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</si>
  <si>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</si>
  <si>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</si>
  <si>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</si>
  <si>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</si>
  <si>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</si>
  <si>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</si>
  <si>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</si>
  <si>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</si>
  <si>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</si>
  <si>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</si>
  <si>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</si>
  <si>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</si>
  <si>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</si>
  <si>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</si>
  <si>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</si>
  <si>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</si>
  <si>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</si>
  <si>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</si>
  <si>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</si>
  <si>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</si>
  <si>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</si>
  <si>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</si>
  <si>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</si>
  <si>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</si>
  <si>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</si>
  <si>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</si>
  <si>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</si>
  <si>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</si>
  <si>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</si>
  <si>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</si>
  <si>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</si>
  <si>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</si>
  <si>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</si>
  <si>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</si>
  <si>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</si>
  <si>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</si>
  <si>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</si>
  <si>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</si>
  <si>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</si>
  <si>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</si>
  <si>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</si>
  <si>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</si>
  <si>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</si>
  <si>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</si>
  <si>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</si>
  <si>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</si>
  <si>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</si>
  <si>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</si>
  <si>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</si>
  <si>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</si>
  <si>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</si>
  <si>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</si>
  <si>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</si>
  <si>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</si>
  <si>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</si>
  <si>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</si>
  <si>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</si>
  <si>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</si>
  <si>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</si>
  <si>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</si>
  <si>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</si>
  <si>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</si>
  <si>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</si>
  <si>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</si>
  <si>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</si>
  <si>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</si>
  <si>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</si>
  <si>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</si>
  <si>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</si>
  <si>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</si>
  <si>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</si>
  <si>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</si>
  <si>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</si>
  <si>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</si>
  <si>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</si>
  <si>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</si>
  <si>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</si>
  <si>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</si>
  <si>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</si>
  <si>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</si>
  <si>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</si>
  <si>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</si>
  <si>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</si>
  <si>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</si>
  <si>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</si>
  <si>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</si>
  <si>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</si>
  <si>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</si>
  <si>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</si>
  <si>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</si>
  <si>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</si>
  <si>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</si>
  <si>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</si>
  <si>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</si>
  <si>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</si>
  <si>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</si>
  <si>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</si>
  <si>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</si>
  <si>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</si>
  <si>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</si>
  <si>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</si>
  <si>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</si>
  <si>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</si>
  <si>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</si>
  <si>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</si>
  <si>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</si>
  <si>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</si>
  <si>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</si>
  <si>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</si>
  <si>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</si>
  <si>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</si>
  <si>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</si>
  <si>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</si>
  <si>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</si>
  <si>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</si>
  <si>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</si>
  <si>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</si>
  <si>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</si>
  <si>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</si>
  <si>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</si>
  <si>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</si>
  <si>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</si>
  <si>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</si>
  <si>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</si>
  <si>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</si>
  <si>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</si>
  <si>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</si>
  <si>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</si>
  <si>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</si>
  <si>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</si>
  <si>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</si>
  <si>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</si>
  <si>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</si>
  <si>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</si>
  <si>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</si>
  <si>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</si>
  <si>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</si>
  <si>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</si>
  <si>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</si>
  <si>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</si>
  <si>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</si>
  <si>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</si>
  <si>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</si>
  <si>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</si>
  <si>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</si>
  <si>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</si>
  <si>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</si>
  <si>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</si>
  <si>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</si>
  <si>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</si>
  <si>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</si>
  <si>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</si>
  <si>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</si>
  <si>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</si>
  <si>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</si>
  <si>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</si>
  <si>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</si>
  <si>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</si>
  <si>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</si>
  <si>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</si>
  <si>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</si>
  <si>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</si>
  <si>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</si>
  <si>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</si>
  <si>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</si>
  <si>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</si>
  <si>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</si>
  <si>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</si>
  <si>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</si>
  <si>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</si>
  <si>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</si>
  <si>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</si>
  <si>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</si>
  <si>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</si>
  <si>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</si>
  <si>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</si>
  <si>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</si>
  <si>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</si>
  <si>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</si>
  <si>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</si>
  <si>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</si>
  <si>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</si>
  <si>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</si>
  <si>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</si>
  <si>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</si>
  <si>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</si>
  <si>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</si>
  <si>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</si>
  <si>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</si>
  <si>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</si>
  <si>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</si>
  <si>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</si>
  <si>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</si>
  <si>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</si>
  <si>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</si>
  <si>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</si>
  <si>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</si>
  <si>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</si>
  <si>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</si>
  <si>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</si>
  <si>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</si>
  <si>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</si>
  <si>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</si>
  <si>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</si>
  <si>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</si>
  <si>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</si>
  <si>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</si>
  <si>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</si>
  <si>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</si>
  <si>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</si>
  <si>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</si>
  <si>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</si>
  <si>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</si>
  <si>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</si>
  <si>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</si>
  <si>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</si>
  <si>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</si>
  <si>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</si>
  <si>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</si>
  <si>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</si>
  <si>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</si>
  <si>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</si>
  <si>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</si>
  <si>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</si>
  <si>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</si>
  <si>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</si>
  <si>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</si>
  <si>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</si>
  <si>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</si>
  <si>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</si>
  <si>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</si>
  <si>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</si>
  <si>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</si>
  <si>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</si>
  <si>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</si>
  <si>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</si>
  <si>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</si>
  <si>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</si>
  <si>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</si>
  <si>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</si>
  <si>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</si>
  <si>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</si>
  <si>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</si>
  <si>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</si>
  <si>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</si>
  <si>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</si>
  <si>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</si>
  <si>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</si>
  <si>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</si>
  <si>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</si>
  <si>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</si>
  <si>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</si>
  <si>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</si>
  <si>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</si>
  <si>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</si>
  <si>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</si>
  <si>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</si>
  <si>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</si>
  <si>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</si>
  <si>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</si>
  <si>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</si>
  <si>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</si>
  <si>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</si>
  <si>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</si>
  <si>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</si>
  <si>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</si>
  <si>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</si>
  <si>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</si>
  <si>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</si>
  <si>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</si>
  <si>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</si>
  <si>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</si>
  <si>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</si>
  <si>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</si>
  <si>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</si>
  <si>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</si>
  <si>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</si>
  <si>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</si>
  <si>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</si>
  <si>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</si>
  <si>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</si>
  <si>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</si>
  <si>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</si>
  <si>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</si>
  <si>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</si>
  <si>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</si>
  <si>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</si>
  <si>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</si>
  <si>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</si>
  <si>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</si>
  <si>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</si>
  <si>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</si>
  <si>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</si>
  <si>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</si>
  <si>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</si>
  <si>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</si>
  <si>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</si>
  <si>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</si>
  <si>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</si>
  <si>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</si>
  <si>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</si>
  <si>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</si>
  <si>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</si>
  <si>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</si>
  <si>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</si>
  <si>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</si>
  <si>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</si>
  <si>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</si>
  <si>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</si>
  <si>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</si>
  <si>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</si>
  <si>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</si>
  <si>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</si>
  <si>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</si>
  <si>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</si>
  <si>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</si>
  <si>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</si>
  <si>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</si>
  <si>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</si>
  <si>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</si>
  <si>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</si>
  <si>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</si>
  <si>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</si>
  <si>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</si>
  <si>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</si>
  <si>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</si>
  <si>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</si>
  <si>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</si>
  <si>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</si>
  <si>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</si>
  <si>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</si>
  <si>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</si>
  <si>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</si>
  <si>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</si>
  <si>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</si>
  <si>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</si>
  <si>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</si>
  <si>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</si>
  <si>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</si>
  <si>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</si>
  <si>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</si>
  <si>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</si>
  <si>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</si>
  <si>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</si>
  <si>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</si>
  <si>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</si>
  <si>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</si>
  <si>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</si>
  <si>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</si>
  <si>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</si>
  <si>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</si>
  <si>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</si>
  <si>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</si>
  <si>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</si>
  <si>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</si>
  <si>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</si>
  <si>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</si>
  <si>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</si>
  <si>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</si>
  <si>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</si>
  <si>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</si>
  <si>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</si>
  <si>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</si>
  <si>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</si>
  <si>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</si>
  <si>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</si>
  <si>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</si>
  <si>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</si>
  <si>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</si>
  <si>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</si>
  <si>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</si>
  <si>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</si>
  <si>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</si>
  <si>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</si>
  <si>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</si>
  <si>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</si>
  <si>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</si>
  <si>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</si>
  <si>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</si>
  <si>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</si>
  <si>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</si>
  <si>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</si>
  <si>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</si>
  <si>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</si>
  <si>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</si>
  <si>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</si>
  <si>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</si>
  <si>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</si>
  <si>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</si>
  <si>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</si>
  <si>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</si>
  <si>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</si>
  <si>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</si>
  <si>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</si>
  <si>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</si>
  <si>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</si>
  <si>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</si>
  <si>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</si>
  <si>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</si>
  <si>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</si>
  <si>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</si>
  <si>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</si>
  <si>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</si>
  <si>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</si>
  <si>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</si>
  <si>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</si>
  <si>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</si>
  <si>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</si>
  <si>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</si>
  <si>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</si>
  <si>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</si>
  <si>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</si>
  <si>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</si>
  <si>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</si>
  <si>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</si>
  <si>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</si>
  <si>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</si>
  <si>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</si>
  <si>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</si>
  <si>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</si>
  <si>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</si>
  <si>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</si>
  <si>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</si>
  <si>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</si>
  <si>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</si>
  <si>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</si>
  <si>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</si>
  <si>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</si>
  <si>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</si>
  <si>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</si>
  <si>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</si>
  <si>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</si>
  <si>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</si>
  <si>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</si>
  <si>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</si>
  <si>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</si>
  <si>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</si>
  <si>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</si>
  <si>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</si>
  <si>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</si>
  <si>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</si>
  <si>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</si>
  <si>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</si>
  <si>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</si>
  <si>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</si>
  <si>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</si>
  <si>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</si>
  <si>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</si>
  <si>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</si>
  <si>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</si>
  <si>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</si>
  <si>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</si>
  <si>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</si>
  <si>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</si>
  <si>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</si>
  <si>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</si>
  <si>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</si>
  <si>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</si>
  <si>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</si>
  <si>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</si>
  <si>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</si>
  <si>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</si>
  <si>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</si>
  <si>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</si>
  <si>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</si>
  <si>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</si>
  <si>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</si>
  <si>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</si>
  <si>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</si>
  <si>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</si>
  <si>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</si>
  <si>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</si>
  <si>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</si>
  <si>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</si>
  <si>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</si>
  <si>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</si>
  <si>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</si>
  <si>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</si>
  <si>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</si>
  <si>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</si>
  <si>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</si>
  <si>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</si>
  <si>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</si>
  <si>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</si>
  <si>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</si>
  <si>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</si>
  <si>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</si>
  <si>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</si>
  <si>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</si>
  <si>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</si>
  <si>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</si>
  <si>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</si>
  <si>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</si>
  <si>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</si>
  <si>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</si>
  <si>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</si>
  <si>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</si>
  <si>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</si>
  <si>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</si>
  <si>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</si>
  <si>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</si>
  <si>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</si>
  <si>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</si>
  <si>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</si>
  <si>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</si>
  <si>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</si>
  <si>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</si>
  <si>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</si>
  <si>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</si>
  <si>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</si>
  <si>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</si>
  <si>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</si>
  <si>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</si>
  <si>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</si>
  <si>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</si>
  <si>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</si>
  <si>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</si>
  <si>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</si>
  <si>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</si>
  <si>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</si>
  <si>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</si>
  <si>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</si>
  <si>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</si>
  <si>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</si>
  <si>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</si>
  <si>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</si>
  <si>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</si>
  <si>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</si>
  <si>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</si>
  <si>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</si>
  <si>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</si>
  <si>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</si>
  <si>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</si>
  <si>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</si>
  <si>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</si>
  <si>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</si>
  <si>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</si>
  <si>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</si>
  <si>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</si>
  <si>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</si>
  <si>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</si>
  <si>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</si>
  <si>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</si>
  <si>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</si>
  <si>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</si>
  <si>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</si>
  <si>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</si>
  <si>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</si>
  <si>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</si>
  <si>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</si>
  <si>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</si>
  <si>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</si>
  <si>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</si>
  <si>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</si>
  <si>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</si>
  <si>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</si>
  <si>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</si>
  <si>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</si>
  <si>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</si>
  <si>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</si>
  <si>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</si>
  <si>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</si>
  <si>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</si>
  <si>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</si>
  <si>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</si>
  <si>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</si>
  <si>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</si>
  <si>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</si>
  <si>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</si>
  <si>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</si>
  <si>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</si>
  <si>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</si>
  <si>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</si>
  <si>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</si>
  <si>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</si>
  <si>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</si>
  <si>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</si>
  <si>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</si>
  <si>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</si>
  <si>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</si>
  <si>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</si>
  <si>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</si>
  <si>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</si>
  <si>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</si>
  <si>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</si>
  <si>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</si>
  <si>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</si>
  <si>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</si>
  <si>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</si>
  <si>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</si>
  <si>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</si>
  <si>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</si>
  <si>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</si>
  <si>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</si>
  <si>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</si>
  <si>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</si>
  <si>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</si>
  <si>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</si>
  <si>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</si>
  <si>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</si>
  <si>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</si>
  <si>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</si>
  <si>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</si>
  <si>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</si>
  <si>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</si>
  <si>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</si>
  <si>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</si>
  <si>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</si>
  <si>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</si>
  <si>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</si>
  <si>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</si>
  <si>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</si>
  <si>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</si>
  <si>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</si>
  <si>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</si>
  <si>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</si>
  <si>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</si>
  <si>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</si>
  <si>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</si>
  <si>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</si>
  <si>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</si>
  <si>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</si>
  <si>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</si>
  <si>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</si>
  <si>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</si>
  <si>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</si>
  <si>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</si>
  <si>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</si>
  <si>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</si>
  <si>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</si>
  <si>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</si>
  <si>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</si>
  <si>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</si>
  <si>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</si>
  <si>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</si>
  <si>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</si>
  <si>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</si>
  <si>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</si>
  <si>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</si>
  <si>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</si>
  <si>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</si>
  <si>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</si>
  <si>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</si>
  <si>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</si>
  <si>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</si>
  <si>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</si>
  <si>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</si>
  <si>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</si>
  <si>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</si>
  <si>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</si>
  <si>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</si>
  <si>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</si>
  <si>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</si>
  <si>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</si>
  <si>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</si>
  <si>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</si>
  <si>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</si>
  <si>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</si>
  <si>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</si>
  <si>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</si>
  <si>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</si>
  <si>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</si>
  <si>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</si>
  <si>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</si>
  <si>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</si>
  <si>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</si>
  <si>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</si>
  <si>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</si>
  <si>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</si>
  <si>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</si>
  <si>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</si>
  <si>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</si>
  <si>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</si>
  <si>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</si>
  <si>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</si>
  <si>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</si>
  <si>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</si>
  <si>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</si>
  <si>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</si>
  <si>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</si>
  <si>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</si>
  <si>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</si>
  <si>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</si>
  <si>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</si>
  <si>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</si>
  <si>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</si>
  <si>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</si>
  <si>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</si>
  <si>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</si>
  <si>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</si>
  <si>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</si>
  <si>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</si>
  <si>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</si>
  <si>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</si>
  <si>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</si>
  <si>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</si>
  <si>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</si>
  <si>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</si>
  <si>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</si>
  <si>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</si>
  <si>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</si>
  <si>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</si>
  <si>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</si>
  <si>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</si>
  <si>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</si>
  <si>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</si>
  <si>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</si>
  <si>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</si>
  <si>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</si>
  <si>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</si>
  <si>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</si>
  <si>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</si>
  <si>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</si>
  <si>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</si>
  <si>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</si>
  <si>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</si>
  <si>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</si>
  <si>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</si>
  <si>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</si>
  <si>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</si>
  <si>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</si>
  <si>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</si>
  <si>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</si>
  <si>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</si>
  <si>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</si>
  <si>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</si>
  <si>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</si>
  <si>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</si>
  <si>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</si>
  <si>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</si>
  <si>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</si>
  <si>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</si>
  <si>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</si>
  <si>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</si>
  <si>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</si>
  <si>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</si>
  <si>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</si>
  <si>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</si>
  <si>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</si>
  <si>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</si>
  <si>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</si>
  <si>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</si>
  <si>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</si>
  <si>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</si>
  <si>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</si>
  <si>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</si>
  <si>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</si>
  <si>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</si>
  <si>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</si>
  <si>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</si>
  <si>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</si>
  <si>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</si>
  <si>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</si>
  <si>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</si>
  <si>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</si>
  <si>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</si>
  <si>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</si>
  <si>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</si>
  <si>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</si>
  <si>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</si>
  <si>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</si>
  <si>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</si>
  <si>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</si>
  <si>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</si>
  <si>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</si>
  <si>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</si>
  <si>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</si>
  <si>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</si>
  <si>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</si>
  <si>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</si>
  <si>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</si>
  <si>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</si>
  <si>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</si>
  <si>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</si>
  <si>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</si>
  <si>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</si>
  <si>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</si>
  <si>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</si>
  <si>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</si>
  <si>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</si>
  <si>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</si>
  <si>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</si>
  <si>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</si>
  <si>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</si>
  <si>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</si>
  <si>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</si>
  <si>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</si>
  <si>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</si>
  <si>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</si>
  <si>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</si>
  <si>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</si>
  <si>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</si>
  <si>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</si>
  <si>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</si>
  <si>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</si>
  <si>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</si>
  <si>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</si>
  <si>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</si>
  <si>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</si>
  <si>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</si>
  <si>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</si>
  <si>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</si>
  <si>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</si>
  <si>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</si>
  <si>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</si>
  <si>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</si>
  <si>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</si>
  <si>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</si>
  <si>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</si>
  <si>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</si>
  <si>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</si>
  <si>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</si>
  <si>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</si>
  <si>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</si>
  <si>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</si>
  <si>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</si>
  <si>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</si>
  <si>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</si>
  <si>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</si>
  <si>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</si>
  <si>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</si>
  <si>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</si>
  <si>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</si>
  <si>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</si>
  <si>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</si>
  <si>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</si>
  <si>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</si>
  <si>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</si>
  <si>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</si>
  <si>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</si>
  <si>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</si>
  <si>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</si>
  <si>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</si>
  <si>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</si>
  <si>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</si>
  <si>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</si>
  <si>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</si>
  <si>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</si>
  <si>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</si>
  <si>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</si>
  <si>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</si>
  <si>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</si>
  <si>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</si>
  <si>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</si>
  <si>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</si>
  <si>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</si>
  <si>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</si>
  <si>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</si>
  <si>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</si>
  <si>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</si>
  <si>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</si>
  <si>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</si>
  <si>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</si>
  <si>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</si>
  <si>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</si>
  <si>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</si>
  <si>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</si>
  <si>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</si>
  <si>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</si>
  <si>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</si>
  <si>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</si>
  <si>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</si>
  <si>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</si>
  <si>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</si>
  <si>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</si>
  <si>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</si>
  <si>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</si>
  <si>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</si>
  <si>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</si>
  <si>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</si>
  <si>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</si>
  <si>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</si>
  <si>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</si>
  <si>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</si>
  <si>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</si>
  <si>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</si>
  <si>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</si>
  <si>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</si>
  <si>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</si>
  <si>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</si>
  <si>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</si>
  <si>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</si>
  <si>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</si>
  <si>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</si>
  <si>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</si>
  <si>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</si>
  <si>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</si>
  <si>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</si>
  <si>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</si>
  <si>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</si>
  <si>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</si>
  <si>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</si>
  <si>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</si>
  <si>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</si>
  <si>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</si>
  <si>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</si>
  <si>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</si>
  <si>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</si>
  <si>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</si>
  <si>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</si>
  <si>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</si>
  <si>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</si>
  <si>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</si>
  <si>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</si>
  <si>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</si>
  <si>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</si>
  <si>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</si>
  <si>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</si>
  <si>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</si>
  <si>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</si>
  <si>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</si>
  <si>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</si>
  <si>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</si>
  <si>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</si>
  <si>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</si>
  <si>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</si>
  <si>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</si>
  <si>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</si>
  <si>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</si>
  <si>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</si>
  <si>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</si>
  <si>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</si>
  <si>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</si>
  <si>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</si>
  <si>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</si>
  <si>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</si>
  <si>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</si>
  <si>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</si>
  <si>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</si>
  <si>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</si>
  <si>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</si>
  <si>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</si>
  <si>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</si>
  <si>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</si>
  <si>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</si>
  <si>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</si>
  <si>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</si>
  <si>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</si>
  <si>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</si>
  <si>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</si>
  <si>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</si>
  <si>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</si>
  <si>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</si>
  <si>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</si>
  <si>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</si>
  <si>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</si>
  <si>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</si>
  <si>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</si>
  <si>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</si>
  <si>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</si>
  <si>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</si>
  <si>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</si>
  <si>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</si>
  <si>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</si>
  <si>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</si>
  <si>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</si>
  <si>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</si>
  <si>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</si>
  <si>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</si>
  <si>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</si>
  <si>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</si>
  <si>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</si>
  <si>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</si>
  <si>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</si>
  <si>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</si>
  <si>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</si>
  <si>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</si>
  <si>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</si>
  <si>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</si>
  <si>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</si>
  <si>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</si>
  <si>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</si>
  <si>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</si>
  <si>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</si>
  <si>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</si>
  <si>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</si>
  <si>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</si>
  <si>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</si>
  <si>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</si>
  <si>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</si>
  <si>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</si>
  <si>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</si>
  <si>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</si>
  <si>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</si>
  <si>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</si>
  <si>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</si>
  <si>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</si>
  <si>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</si>
  <si>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</si>
  <si>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</si>
  <si>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</si>
  <si>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</si>
  <si>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</si>
  <si>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</si>
  <si>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</si>
  <si>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</si>
  <si>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</si>
  <si>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</si>
  <si>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</si>
  <si>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</si>
  <si>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</si>
  <si>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</si>
  <si>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</si>
  <si>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</si>
  <si>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</si>
  <si>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</si>
  <si>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</si>
  <si>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</si>
  <si>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</si>
  <si>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</si>
  <si>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</si>
  <si>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</si>
  <si>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</si>
  <si>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</si>
  <si>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</si>
  <si>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</si>
  <si>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</si>
  <si>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</si>
  <si>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</si>
  <si>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</si>
  <si>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</si>
  <si>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</si>
  <si>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</si>
  <si>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</si>
  <si>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</si>
  <si>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</si>
  <si>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</si>
  <si>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</si>
  <si>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</si>
  <si>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</si>
  <si>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</si>
  <si>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</si>
  <si>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</si>
  <si>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</si>
  <si>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</si>
  <si>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</si>
  <si>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</si>
  <si>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</si>
  <si>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</si>
  <si>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</si>
  <si>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</si>
  <si>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</si>
  <si>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</si>
  <si>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</si>
  <si>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</si>
  <si>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</si>
  <si>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</si>
  <si>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</si>
  <si>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</si>
  <si>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</si>
  <si>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</si>
  <si>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</si>
  <si>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</si>
  <si>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</si>
  <si>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</si>
  <si>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</si>
  <si>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</si>
  <si>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</si>
  <si>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</si>
  <si>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</si>
  <si>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</si>
  <si>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</si>
  <si>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</si>
  <si>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</si>
  <si>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</si>
  <si>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</si>
  <si>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</si>
  <si>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</si>
  <si>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</si>
  <si>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</si>
  <si>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</si>
  <si>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</si>
  <si>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</si>
  <si>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</si>
  <si>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</si>
  <si>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</si>
  <si>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</si>
  <si>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</si>
  <si>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</si>
  <si>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</si>
  <si>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</si>
  <si>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</si>
  <si>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</si>
  <si>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</si>
  <si>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</si>
  <si>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</si>
  <si>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</si>
  <si>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</si>
  <si>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</si>
  <si>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</si>
  <si>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</si>
  <si>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</si>
  <si>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</si>
  <si>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</si>
  <si>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</si>
  <si>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</si>
  <si>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</si>
  <si>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</si>
  <si>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</si>
  <si>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</si>
  <si>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</si>
  <si>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</si>
  <si>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</si>
  <si>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</si>
  <si>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</si>
  <si>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</si>
  <si>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</si>
  <si>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</si>
  <si>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</si>
  <si>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</si>
  <si>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</si>
  <si>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</si>
  <si>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</si>
  <si>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</si>
  <si>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</si>
  <si>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</si>
  <si>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</si>
  <si>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</si>
  <si>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</si>
  <si>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</si>
  <si>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</si>
  <si>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</si>
  <si>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</si>
  <si>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</si>
  <si>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</si>
  <si>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</si>
  <si>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</si>
  <si>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</si>
  <si>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</si>
  <si>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</si>
  <si>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</si>
  <si>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</si>
  <si>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</si>
  <si>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</si>
  <si>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</si>
  <si>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</si>
  <si>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</si>
  <si>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</si>
  <si>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</si>
  <si>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</si>
  <si>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</si>
  <si>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</si>
  <si>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</si>
  <si>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</si>
  <si>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</si>
  <si>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</si>
  <si>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</si>
  <si>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</si>
  <si>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</si>
  <si>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</si>
  <si>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</si>
  <si>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</si>
  <si>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</si>
  <si>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</si>
  <si>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</si>
  <si>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</si>
  <si>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</si>
  <si>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</si>
  <si>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</si>
  <si>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</si>
  <si>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</si>
  <si>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</si>
  <si>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</si>
  <si>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</si>
  <si>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</si>
  <si>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</si>
  <si>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</si>
  <si>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</si>
  <si>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</si>
  <si>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</si>
  <si>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</si>
  <si>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</si>
  <si>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</si>
  <si>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</si>
  <si>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</si>
  <si>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</si>
  <si>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</si>
  <si>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</si>
  <si>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</si>
  <si>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</si>
  <si>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</si>
  <si>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</si>
  <si>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</si>
  <si>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</si>
  <si>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</si>
  <si>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</si>
  <si>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</si>
  <si>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</si>
  <si>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</si>
  <si>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</si>
  <si>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</si>
  <si>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</si>
  <si>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</si>
  <si>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</si>
  <si>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</si>
  <si>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</si>
  <si>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</si>
  <si>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</si>
  <si>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</si>
  <si>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</si>
  <si>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</si>
  <si>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</si>
  <si>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</si>
  <si>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</si>
  <si>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</si>
  <si>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</si>
  <si>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</si>
  <si>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</si>
  <si>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</si>
  <si>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</si>
  <si>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</si>
  <si>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</si>
  <si>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</si>
  <si>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</si>
  <si>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</si>
  <si>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</si>
  <si>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</si>
  <si>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</si>
  <si>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</si>
  <si>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</si>
  <si>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</si>
  <si>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</si>
  <si>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</si>
  <si>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</si>
  <si>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</si>
  <si>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</si>
  <si>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</si>
  <si>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</si>
  <si>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</si>
  <si>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</si>
  <si>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</si>
  <si>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</si>
  <si>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</si>
  <si>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</si>
  <si>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</si>
  <si>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</si>
  <si>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</si>
  <si>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</si>
  <si>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</si>
  <si>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</si>
  <si>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</si>
  <si>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</si>
  <si>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</si>
  <si>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</si>
  <si>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</si>
  <si>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</si>
  <si>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</si>
  <si>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</si>
  <si>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</si>
  <si>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</si>
  <si>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</si>
  <si>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</si>
  <si>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</si>
  <si>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</si>
  <si>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</si>
  <si>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</si>
  <si>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</si>
  <si>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</si>
  <si>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</si>
  <si>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</si>
  <si>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</si>
  <si>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</si>
  <si>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</si>
  <si>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</si>
  <si>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</si>
  <si>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</si>
  <si>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</si>
  <si>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</si>
  <si>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</si>
  <si>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</si>
  <si>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</si>
  <si>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</si>
  <si>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</si>
  <si>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</si>
  <si>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</si>
  <si>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</si>
  <si>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</si>
  <si>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</si>
  <si>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</si>
  <si>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</si>
  <si>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</si>
  <si>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</si>
  <si>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</si>
  <si>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</si>
  <si>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</si>
  <si>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</si>
  <si>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</si>
  <si>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</si>
  <si>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</si>
  <si>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</si>
  <si>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</si>
  <si>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</si>
  <si>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</si>
  <si>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</si>
  <si>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</si>
  <si>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</si>
  <si>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</si>
  <si>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</si>
  <si>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</si>
  <si>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</si>
  <si>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</si>
  <si>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</si>
  <si>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</si>
  <si>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</si>
  <si>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</si>
  <si>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</si>
  <si>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</si>
  <si>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</si>
  <si>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</si>
  <si>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</si>
  <si>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</si>
  <si>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</si>
  <si>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</si>
  <si>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</si>
  <si>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</si>
  <si>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</si>
  <si>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</si>
  <si>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</si>
  <si>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</si>
  <si>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</si>
  <si>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</si>
  <si>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</si>
  <si>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</si>
  <si>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</si>
  <si>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</si>
  <si>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</si>
  <si>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</si>
  <si>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</si>
  <si>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</si>
  <si>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</si>
  <si>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</si>
  <si>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</si>
  <si>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</si>
  <si>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</si>
  <si>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</si>
  <si>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</si>
  <si>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</si>
  <si>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</si>
  <si>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</si>
  <si>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</si>
  <si>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</si>
  <si>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</si>
  <si>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</si>
  <si>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</si>
  <si>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</si>
  <si>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</si>
  <si>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</si>
  <si>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</si>
  <si>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</si>
  <si>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</si>
  <si>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</si>
  <si>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</si>
  <si>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</si>
  <si>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</si>
  <si>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</si>
  <si>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</si>
  <si>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</si>
  <si>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</si>
  <si>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</si>
  <si>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</si>
  <si>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</si>
  <si>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</si>
  <si>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</si>
  <si>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</si>
  <si>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</si>
  <si>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</si>
  <si>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</si>
  <si>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</si>
  <si>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</si>
  <si>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</si>
  <si>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</si>
  <si>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</si>
  <si>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</si>
  <si>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</si>
  <si>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</si>
  <si>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</si>
  <si>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</si>
  <si>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</si>
  <si>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</si>
  <si>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</si>
  <si>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</si>
  <si>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</si>
  <si>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</si>
  <si>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</si>
  <si>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</si>
  <si>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</si>
  <si>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</si>
  <si>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</si>
  <si>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</si>
  <si>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</si>
  <si>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</si>
  <si>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</si>
  <si>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</si>
  <si>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</si>
  <si>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</si>
  <si>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</si>
  <si>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</si>
  <si>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</si>
  <si>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</si>
  <si>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</si>
  <si>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</si>
  <si>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</si>
  <si>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</si>
  <si>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</si>
  <si>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</si>
  <si>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</si>
  <si>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</si>
  <si>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</si>
  <si>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</si>
  <si>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</si>
  <si>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</si>
  <si>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</si>
  <si>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</si>
  <si>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</si>
  <si>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</si>
  <si>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</si>
  <si>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</si>
  <si>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</si>
  <si>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</si>
  <si>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</si>
  <si>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</si>
  <si>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</si>
  <si>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</si>
  <si>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</si>
  <si>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</si>
  <si>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</si>
  <si>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</si>
  <si>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</si>
  <si>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</si>
  <si>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</si>
  <si>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</si>
  <si>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</si>
  <si>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</si>
  <si>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</si>
  <si>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</si>
  <si>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</si>
  <si>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</si>
  <si>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</si>
  <si>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</si>
  <si>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</si>
  <si>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</si>
  <si>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</si>
  <si>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</si>
  <si>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</si>
  <si>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</si>
  <si>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</si>
  <si>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</si>
  <si>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</si>
  <si>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</si>
  <si>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</si>
  <si>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</si>
  <si>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</si>
  <si>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</si>
  <si>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</si>
  <si>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</si>
  <si>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</si>
  <si>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</si>
  <si>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</si>
  <si>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</si>
  <si>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</si>
  <si>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</si>
  <si>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</si>
  <si>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</si>
  <si>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</si>
  <si>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</si>
  <si>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</si>
  <si>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</si>
  <si>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</si>
  <si>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</si>
  <si>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</si>
  <si>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</si>
  <si>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</si>
  <si>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</si>
  <si>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</si>
  <si>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</si>
  <si>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</si>
  <si>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</si>
  <si>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</si>
  <si>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</si>
  <si>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</si>
  <si>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</si>
  <si>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</si>
  <si>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</si>
  <si>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</si>
  <si>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</si>
  <si>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</si>
  <si>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</si>
  <si>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</si>
  <si>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</si>
  <si>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</si>
  <si>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</si>
  <si>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</si>
  <si>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</si>
  <si>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</si>
  <si>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</si>
  <si>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</si>
  <si>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</si>
  <si>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</si>
  <si>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</si>
  <si>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</si>
  <si>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</si>
  <si>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</si>
  <si>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</si>
  <si>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</si>
  <si>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</si>
  <si>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</si>
  <si>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</si>
  <si>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</si>
  <si>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</si>
  <si>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</si>
  <si>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</si>
  <si>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</si>
  <si>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</si>
  <si>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</si>
  <si>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</si>
  <si>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</si>
  <si>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</si>
  <si>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</si>
  <si>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</si>
  <si>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</si>
  <si>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</si>
  <si>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</si>
  <si>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</si>
  <si>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</si>
  <si>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</si>
  <si>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</si>
  <si>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</si>
  <si>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</si>
  <si>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</si>
  <si>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</si>
  <si>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</si>
  <si>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</si>
  <si>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</si>
  <si>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</si>
  <si>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</si>
  <si>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</si>
  <si>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</si>
  <si>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</si>
  <si>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</si>
  <si>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</si>
  <si>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</si>
  <si>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</si>
  <si>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</si>
  <si>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</si>
  <si>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</si>
  <si>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</si>
  <si>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</si>
  <si>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</si>
  <si>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</si>
  <si>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</si>
  <si>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</si>
  <si>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</si>
  <si>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</si>
  <si>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</si>
  <si>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</si>
  <si>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</si>
  <si>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</si>
  <si>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</si>
  <si>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</si>
  <si>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</si>
  <si>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</si>
  <si>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</si>
  <si>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</si>
  <si>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</si>
  <si>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</si>
  <si>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</si>
  <si>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</si>
  <si>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</si>
  <si>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</si>
  <si>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</si>
  <si>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</si>
  <si>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</si>
  <si>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</si>
  <si>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</si>
  <si>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</si>
  <si>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</si>
  <si>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</si>
  <si>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</si>
  <si>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</si>
  <si>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</si>
  <si>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</si>
  <si>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</si>
  <si>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</si>
  <si>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</si>
  <si>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</si>
  <si>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</si>
  <si>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</si>
  <si>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</si>
  <si>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</si>
  <si>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</si>
  <si>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</si>
  <si>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</si>
  <si>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</si>
  <si>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</si>
  <si>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</si>
  <si>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</si>
  <si>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</si>
  <si>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</si>
  <si>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</si>
  <si>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</si>
  <si>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</si>
  <si>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</si>
  <si>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</si>
  <si>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</si>
  <si>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</si>
  <si>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</si>
  <si>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</si>
  <si>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</si>
  <si>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</si>
  <si>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</si>
  <si>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</si>
  <si>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</si>
  <si>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</si>
  <si>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</si>
  <si>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</si>
  <si>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</si>
  <si>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</si>
  <si>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</si>
  <si>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</si>
  <si>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</si>
  <si>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</si>
  <si>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</si>
  <si>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</si>
  <si>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</si>
  <si>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</si>
  <si>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</si>
  <si>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</si>
  <si>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</si>
  <si>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</si>
  <si>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</si>
  <si>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</si>
  <si>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</si>
  <si>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</si>
  <si>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</si>
  <si>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</si>
  <si>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</si>
  <si>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</si>
  <si>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</si>
  <si>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</si>
  <si>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</si>
  <si>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</si>
  <si>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</si>
  <si>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</si>
  <si>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</si>
  <si>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</si>
  <si>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</si>
  <si>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</si>
  <si>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</si>
  <si>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</si>
  <si>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</si>
  <si>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</si>
  <si>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</si>
  <si>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</si>
  <si>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</si>
  <si>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</si>
  <si>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</si>
  <si>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</si>
  <si>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</si>
  <si>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</si>
  <si>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</si>
  <si>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</si>
  <si>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</si>
  <si>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</si>
  <si>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</si>
  <si>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</si>
  <si>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</si>
  <si>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</si>
  <si>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</si>
  <si>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</si>
  <si>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</si>
  <si>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</si>
  <si>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</si>
  <si>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</si>
  <si>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</si>
  <si>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</si>
  <si>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</si>
  <si>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</si>
  <si>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</si>
  <si>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</si>
  <si>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</si>
  <si>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</si>
  <si>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</si>
  <si>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</si>
  <si>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</si>
  <si>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</si>
  <si>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</si>
  <si>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</si>
  <si>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</si>
  <si>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</si>
  <si>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</si>
  <si>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</si>
  <si>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</si>
  <si>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</si>
  <si>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</si>
  <si>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</si>
  <si>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</si>
  <si>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</si>
  <si>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</si>
  <si>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</si>
  <si>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</si>
  <si>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</si>
  <si>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</si>
  <si>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</si>
  <si>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</si>
  <si>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</si>
  <si>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</si>
  <si>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</si>
  <si>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</si>
  <si>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</si>
  <si>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</si>
  <si>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</si>
  <si>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</si>
  <si>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</si>
  <si>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</si>
  <si>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</si>
  <si>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</si>
  <si>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</si>
  <si>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</si>
  <si>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</si>
  <si>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</si>
  <si>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</si>
  <si>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</si>
  <si>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</si>
  <si>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</si>
  <si>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</si>
  <si>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</si>
  <si>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</si>
  <si>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</si>
  <si>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</si>
  <si>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</si>
  <si>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</si>
  <si>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</si>
  <si>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</si>
  <si>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</si>
  <si>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</si>
  <si>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</si>
  <si>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</si>
  <si>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</si>
  <si>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</si>
  <si>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</si>
  <si>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</si>
  <si>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</si>
  <si>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</si>
  <si>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</si>
  <si>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</si>
  <si>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</si>
  <si>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</si>
  <si>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</si>
  <si>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</si>
  <si>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</si>
  <si>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</si>
  <si>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</si>
  <si>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</si>
  <si>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</si>
  <si>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</si>
  <si>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</si>
  <si>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</si>
  <si>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</si>
  <si>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</si>
  <si>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</si>
  <si>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</si>
  <si>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</si>
  <si>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</si>
  <si>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</si>
  <si>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</si>
  <si>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</si>
  <si>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</si>
  <si>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</si>
  <si>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</si>
  <si>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</si>
  <si>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</si>
  <si>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</si>
  <si>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</si>
  <si>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</si>
  <si>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</si>
  <si>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</si>
  <si>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</si>
  <si>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</si>
  <si>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</si>
  <si>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</si>
  <si>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</si>
  <si>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</si>
  <si>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</si>
  <si>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</si>
  <si>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</si>
  <si>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</si>
  <si>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</si>
  <si>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</si>
  <si>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</si>
  <si>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</si>
  <si>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</si>
  <si>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</si>
  <si>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</si>
  <si>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</si>
  <si>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</si>
  <si>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</si>
  <si>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</si>
  <si>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</si>
  <si>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</si>
  <si>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</si>
  <si>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</si>
  <si>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</si>
  <si>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</si>
  <si>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</si>
  <si>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</si>
  <si>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</si>
  <si>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</si>
  <si>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</si>
  <si>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</si>
  <si>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</si>
  <si>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</si>
  <si>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</si>
  <si>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</si>
  <si>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</si>
  <si>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</si>
  <si>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</si>
  <si>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</si>
  <si>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</si>
  <si>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</si>
  <si>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</si>
  <si>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</si>
  <si>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</si>
  <si>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</si>
  <si>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</si>
  <si>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</si>
  <si>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</si>
  <si>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</si>
  <si>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</si>
  <si>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</si>
  <si>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</si>
  <si>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</si>
  <si>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</si>
  <si>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</si>
  <si>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</si>
  <si>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</si>
  <si>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</si>
  <si>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</si>
  <si>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</si>
  <si>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</si>
  <si>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</si>
  <si>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</si>
  <si>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</si>
  <si>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</si>
  <si>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</si>
  <si>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</si>
  <si>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</si>
  <si>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</si>
  <si>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</si>
  <si>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</si>
  <si>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</si>
  <si>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</si>
  <si>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</si>
  <si>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</si>
  <si>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</si>
  <si>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</si>
  <si>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</si>
  <si>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</si>
  <si>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</si>
  <si>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</si>
  <si>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</si>
  <si>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</si>
  <si>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</si>
  <si>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</si>
  <si>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</si>
  <si>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</si>
  <si>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</si>
  <si>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</si>
  <si>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</si>
  <si>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</si>
  <si>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</si>
  <si>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</si>
  <si>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</si>
  <si>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</si>
  <si>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</si>
  <si>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</si>
  <si>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</si>
  <si>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</si>
  <si>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</si>
  <si>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</si>
  <si>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</si>
  <si>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</si>
  <si>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</si>
  <si>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</si>
  <si>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</si>
  <si>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</si>
  <si>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</si>
  <si>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</si>
  <si>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</si>
  <si>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</si>
  <si>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</si>
  <si>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</si>
  <si>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</si>
  <si>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</si>
  <si>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</si>
  <si>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</si>
  <si>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</si>
  <si>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</si>
  <si>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</si>
  <si>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</si>
  <si>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</si>
  <si>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</si>
  <si>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</si>
  <si>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</si>
  <si>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</si>
  <si>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</si>
  <si>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</si>
  <si>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</si>
  <si>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</si>
  <si>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</si>
  <si>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</si>
  <si>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</si>
  <si>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</si>
  <si>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</si>
  <si>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</si>
  <si>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</si>
  <si>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</si>
  <si>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</si>
  <si>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</si>
  <si>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</si>
  <si>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</si>
  <si>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</si>
  <si>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</si>
  <si>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</si>
  <si>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</si>
  <si>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</si>
  <si>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</si>
  <si>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</si>
  <si>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</si>
  <si>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</si>
  <si>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</si>
  <si>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</si>
  <si>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</si>
  <si>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</si>
  <si>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</si>
  <si>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</si>
  <si>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</si>
  <si>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</si>
  <si>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</si>
  <si>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</si>
  <si>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</si>
  <si>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</si>
  <si>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</si>
  <si>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</si>
  <si>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</si>
  <si>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</si>
  <si>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</si>
  <si>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</si>
  <si>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</si>
  <si>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</si>
  <si>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</si>
  <si>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</si>
  <si>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</si>
  <si>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</si>
  <si>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</si>
  <si>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</si>
  <si>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</si>
  <si>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</si>
  <si>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</si>
  <si>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</si>
  <si>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</si>
  <si>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</si>
  <si>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</si>
  <si>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</si>
  <si>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</si>
  <si>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</si>
  <si>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</si>
  <si>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</si>
  <si>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</si>
  <si>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</si>
  <si>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</si>
  <si>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</si>
  <si>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</si>
  <si>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</si>
  <si>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</si>
  <si>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</si>
  <si>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</si>
  <si>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</si>
  <si>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</si>
  <si>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</si>
  <si>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</si>
  <si>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</si>
  <si>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</si>
  <si>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</si>
  <si>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</si>
  <si>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</si>
  <si>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</si>
  <si>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</si>
  <si>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</si>
  <si>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</si>
  <si>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</si>
  <si>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</si>
  <si>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</si>
  <si>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</si>
  <si>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</si>
  <si>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</si>
  <si>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</si>
  <si>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</si>
  <si>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</si>
  <si>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</si>
  <si>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</si>
  <si>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</si>
  <si>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</si>
  <si>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</si>
  <si>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</si>
  <si>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</si>
  <si>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</si>
  <si>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</si>
  <si>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</si>
  <si>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</si>
  <si>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</si>
  <si>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</si>
  <si>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</si>
  <si>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</si>
  <si>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</si>
  <si>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</si>
  <si>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</si>
  <si>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</si>
  <si>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</si>
  <si>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</si>
  <si>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</si>
  <si>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</si>
  <si>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</si>
  <si>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</si>
  <si>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</si>
  <si>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</si>
  <si>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</si>
  <si>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</si>
  <si>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</si>
  <si>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</si>
  <si>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</si>
  <si>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</si>
  <si>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</si>
  <si>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</si>
  <si>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</si>
  <si>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</si>
  <si>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</si>
  <si>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</si>
  <si>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</si>
  <si>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</si>
  <si>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</si>
  <si>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</si>
  <si>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</si>
  <si>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</si>
  <si>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</si>
  <si>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</si>
  <si>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</si>
  <si>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</si>
  <si>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</si>
  <si>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</si>
  <si>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</si>
  <si>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</si>
  <si>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</si>
  <si>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</si>
  <si>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</si>
  <si>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</si>
  <si>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</si>
  <si>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</si>
  <si>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</si>
  <si>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</si>
  <si>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</si>
  <si>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</si>
  <si>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</si>
  <si>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</si>
  <si>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</si>
  <si>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</si>
  <si>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</si>
  <si>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</si>
  <si>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</si>
  <si>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</si>
  <si>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</si>
  <si>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</si>
  <si>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</si>
  <si>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</si>
  <si>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</si>
  <si>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</si>
  <si>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</si>
  <si>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</si>
  <si>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</si>
  <si>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</si>
  <si>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</si>
  <si>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</si>
  <si>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</si>
  <si>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</si>
  <si>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</si>
  <si>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</si>
  <si>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</si>
  <si>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</si>
  <si>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</si>
  <si>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</si>
  <si>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</si>
  <si>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</si>
  <si>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</si>
  <si>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</si>
  <si>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</si>
  <si>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</si>
  <si>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</si>
  <si>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</si>
  <si>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</si>
  <si>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</si>
  <si>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</si>
  <si>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</si>
  <si>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</si>
  <si>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</si>
  <si>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</si>
  <si>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</si>
  <si>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</si>
  <si>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</si>
  <si>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</si>
  <si>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</si>
  <si>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</si>
  <si>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</si>
  <si>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</si>
  <si>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</si>
  <si>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</si>
  <si>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</si>
  <si>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</si>
  <si>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</si>
  <si>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</si>
  <si>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</si>
  <si>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</si>
  <si>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</si>
  <si>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</si>
  <si>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</si>
  <si>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</si>
  <si>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</si>
  <si>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</si>
  <si>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</si>
  <si>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</si>
  <si>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</si>
  <si>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</si>
  <si>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</si>
  <si>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</si>
  <si>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</si>
  <si>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</si>
  <si>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</si>
  <si>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</si>
  <si>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</si>
  <si>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</si>
  <si>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</si>
  <si>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</si>
  <si>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</si>
  <si>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</si>
  <si>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</si>
  <si>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</si>
  <si>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</si>
  <si>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</si>
  <si>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</si>
  <si>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</si>
  <si>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</si>
  <si>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</si>
  <si>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</si>
  <si>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</si>
  <si>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</si>
  <si>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</si>
  <si>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</si>
  <si>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</si>
  <si>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</si>
  <si>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</si>
  <si>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</si>
  <si>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</si>
  <si>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</si>
  <si>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</si>
  <si>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</si>
  <si>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</si>
  <si>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</si>
  <si>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</si>
  <si>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</si>
  <si>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</si>
  <si>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</si>
  <si>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</si>
  <si>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</si>
  <si>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</si>
  <si>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</si>
  <si>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</si>
  <si>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</si>
  <si>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</si>
  <si>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</si>
  <si>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</si>
  <si>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</si>
  <si>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</si>
  <si>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</si>
  <si>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</si>
  <si>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</si>
  <si>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</si>
  <si>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</si>
  <si>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</si>
  <si>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</si>
  <si>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</si>
  <si>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</si>
  <si>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</si>
  <si>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</si>
  <si>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</si>
  <si>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</si>
  <si>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</si>
  <si>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</si>
  <si>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</si>
  <si>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</si>
  <si>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</si>
  <si>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</si>
  <si>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</si>
  <si>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</si>
  <si>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</si>
  <si>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</si>
  <si>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</si>
  <si>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</si>
  <si>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</si>
  <si>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</si>
  <si>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</si>
  <si>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</si>
  <si>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</si>
  <si>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</si>
  <si>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</si>
  <si>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</si>
  <si>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</si>
  <si>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</si>
  <si>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</si>
  <si>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</si>
  <si>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</si>
  <si>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</si>
  <si>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</si>
  <si>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</si>
  <si>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</si>
  <si>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</si>
  <si>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</si>
  <si>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</si>
  <si>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</si>
  <si>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</si>
  <si>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</si>
  <si>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</si>
  <si>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</si>
  <si>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</si>
  <si>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</si>
  <si>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</si>
  <si>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</si>
  <si>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</si>
  <si>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</si>
  <si>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</si>
  <si>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</si>
  <si>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</si>
  <si>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</si>
  <si>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</si>
  <si>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</si>
  <si>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</si>
  <si>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</si>
  <si>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</si>
  <si>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</si>
  <si>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</si>
  <si>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</si>
  <si>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</si>
  <si>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</si>
  <si>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</si>
  <si>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</si>
  <si>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</si>
  <si>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</si>
  <si>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</si>
  <si>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</si>
  <si>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</si>
  <si>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</si>
  <si>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</si>
  <si>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</si>
  <si>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</si>
  <si>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</si>
  <si>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</si>
  <si>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</si>
  <si>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</si>
  <si>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</si>
  <si>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</si>
  <si>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</si>
  <si>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</si>
  <si>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</si>
  <si>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</si>
  <si>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</si>
  <si>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</si>
  <si>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</si>
  <si>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</si>
  <si>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</si>
  <si>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</si>
  <si>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</si>
  <si>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</si>
  <si>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</si>
  <si>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</si>
  <si>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</si>
  <si>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</si>
  <si>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</si>
  <si>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</si>
  <si>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</si>
  <si>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</si>
  <si>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</si>
  <si>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</si>
  <si>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</si>
  <si>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</si>
  <si>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</si>
  <si>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</si>
  <si>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</si>
  <si>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</si>
  <si>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</si>
  <si>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</si>
  <si>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</si>
  <si>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</si>
  <si>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</si>
  <si>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</si>
  <si>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</si>
  <si>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</si>
  <si>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</si>
  <si>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</si>
  <si>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</si>
  <si>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</si>
  <si>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</si>
  <si>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</si>
  <si>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</si>
  <si>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</si>
  <si>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</si>
  <si>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</si>
  <si>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</si>
  <si>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</si>
  <si>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</si>
  <si>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</si>
  <si>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</si>
  <si>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</si>
  <si>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</si>
  <si>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</si>
  <si>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</si>
  <si>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</si>
  <si>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</si>
  <si>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</si>
  <si>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</si>
  <si>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</si>
  <si>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</si>
  <si>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</si>
  <si>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</si>
  <si>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</si>
  <si>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</si>
  <si>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</si>
  <si>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</si>
  <si>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</si>
  <si>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</si>
  <si>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</si>
  <si>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</si>
  <si>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</si>
  <si>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</si>
  <si>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</si>
  <si>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</si>
  <si>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</si>
  <si>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</si>
  <si>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</si>
  <si>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</si>
  <si>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</si>
  <si>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</si>
  <si>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</si>
  <si>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</si>
  <si>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</si>
  <si>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</si>
  <si>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</si>
  <si>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</si>
  <si>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</si>
  <si>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</si>
  <si>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</si>
  <si>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</si>
  <si>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</si>
  <si>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</si>
  <si>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</si>
  <si>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</si>
  <si>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</si>
  <si>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</si>
  <si>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</si>
  <si>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</si>
  <si>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</si>
  <si>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</si>
  <si>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</si>
  <si>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</si>
  <si>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</si>
  <si>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</si>
  <si>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</si>
  <si>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</si>
  <si>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</si>
  <si>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</si>
  <si>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</si>
  <si>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</si>
  <si>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</si>
  <si>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</si>
  <si>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</si>
  <si>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</si>
  <si>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</si>
  <si>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</si>
  <si>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</si>
  <si>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</si>
  <si>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</si>
  <si>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</si>
  <si>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</si>
  <si>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</si>
  <si>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</si>
  <si>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</si>
  <si>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</si>
  <si>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</si>
  <si>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</si>
  <si>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</si>
  <si>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</si>
  <si>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</si>
  <si>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</si>
  <si>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</si>
  <si>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</si>
  <si>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</si>
  <si>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</si>
  <si>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</si>
  <si>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</si>
  <si>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</si>
  <si>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</si>
  <si>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</si>
  <si>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</si>
  <si>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</si>
  <si>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</si>
  <si>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</si>
  <si>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</si>
  <si>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</si>
  <si>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</si>
  <si>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</si>
  <si>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</si>
  <si>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</si>
  <si>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</si>
  <si>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</si>
  <si>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</si>
  <si>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</si>
  <si>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</si>
  <si>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</si>
  <si>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</si>
  <si>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</si>
  <si>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</si>
  <si>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</si>
  <si>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</si>
  <si>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</si>
  <si>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</si>
  <si>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</si>
  <si>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</si>
  <si>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</si>
  <si>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</si>
  <si>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</si>
  <si>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</si>
  <si>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</si>
  <si>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</si>
  <si>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</si>
  <si>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</si>
  <si>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</si>
  <si>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</si>
  <si>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</si>
  <si>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</si>
  <si>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</si>
  <si>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</si>
  <si>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</si>
  <si>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</si>
  <si>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</si>
  <si>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</si>
  <si>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</si>
  <si>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</si>
  <si>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</si>
  <si>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</si>
  <si>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</si>
  <si>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</si>
  <si>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</si>
  <si>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</si>
  <si>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</si>
  <si>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</si>
  <si>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</si>
  <si>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</si>
  <si>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</si>
  <si>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</si>
  <si>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</si>
  <si>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</si>
  <si>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</si>
  <si>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</si>
  <si>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</si>
  <si>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</si>
  <si>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</si>
  <si>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</si>
  <si>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</si>
  <si>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</si>
  <si>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</si>
  <si>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</si>
  <si>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</si>
  <si>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</si>
  <si>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</si>
  <si>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</si>
  <si>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</si>
  <si>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</si>
  <si>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</si>
  <si>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</si>
  <si>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</si>
  <si>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</si>
  <si>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</si>
  <si>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</si>
  <si>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</si>
  <si>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</si>
  <si>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</si>
  <si>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</si>
  <si>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</si>
  <si>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</si>
  <si>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</si>
  <si>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</si>
  <si>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</si>
  <si>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</si>
  <si>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</si>
  <si>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</si>
  <si>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</si>
  <si>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</si>
  <si>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</si>
  <si>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</si>
  <si>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</si>
  <si>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</si>
  <si>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</si>
  <si>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</si>
  <si>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</si>
  <si>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</si>
  <si>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</si>
  <si>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</si>
  <si>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</si>
  <si>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</si>
  <si>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</si>
  <si>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</si>
  <si>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</si>
  <si>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</si>
  <si>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</si>
  <si>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</si>
  <si>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</si>
  <si>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</si>
  <si>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</si>
  <si>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</si>
  <si>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</si>
  <si>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</si>
  <si>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</si>
  <si>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</si>
  <si>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</si>
  <si>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</si>
  <si>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</si>
  <si>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</si>
  <si>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</si>
  <si>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</si>
  <si>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</si>
  <si>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</si>
  <si>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</si>
  <si>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</si>
  <si>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</si>
  <si>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</si>
  <si>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</si>
  <si>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</si>
  <si>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</si>
  <si>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</si>
  <si>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</si>
  <si>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</si>
  <si>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</si>
  <si>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</si>
  <si>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</si>
  <si>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</si>
  <si>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</si>
  <si>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</si>
  <si>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</si>
  <si>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</si>
  <si>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</si>
  <si>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</si>
  <si>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</si>
  <si>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</si>
  <si>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</si>
  <si>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</si>
  <si>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</si>
  <si>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</si>
  <si>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</si>
  <si>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</si>
  <si>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</si>
  <si>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</si>
  <si>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</si>
  <si>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</si>
  <si>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</si>
  <si>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</si>
  <si>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</si>
  <si>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</si>
  <si>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</si>
  <si>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</si>
  <si>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</si>
  <si>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</si>
  <si>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</si>
  <si>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</si>
  <si>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</si>
  <si>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</si>
  <si>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</si>
  <si>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</si>
  <si>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</si>
  <si>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</si>
  <si>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</si>
  <si>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</si>
  <si>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</si>
  <si>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</si>
  <si>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</si>
  <si>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</si>
  <si>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</si>
  <si>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</si>
  <si>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</si>
  <si>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</si>
  <si>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</si>
  <si>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</si>
  <si>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</si>
  <si>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</si>
  <si>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</si>
  <si>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</si>
  <si>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</si>
  <si>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</si>
  <si>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</si>
  <si>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</si>
  <si>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</si>
  <si>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</si>
  <si>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</si>
  <si>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</si>
  <si>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</si>
  <si>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</si>
  <si>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</si>
  <si>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</si>
  <si>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</si>
  <si>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</si>
  <si>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</si>
  <si>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</si>
  <si>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</si>
  <si>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</si>
  <si>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</si>
  <si>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</si>
  <si>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</si>
  <si>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</si>
  <si>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</si>
  <si>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</si>
  <si>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</si>
  <si>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</si>
  <si>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</si>
  <si>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</si>
  <si>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</si>
  <si>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</si>
  <si>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</si>
  <si>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</si>
  <si>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</si>
  <si>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</si>
  <si>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</si>
  <si>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</si>
  <si>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</si>
  <si>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</si>
  <si>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</si>
  <si>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</si>
  <si>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</si>
  <si>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</si>
  <si>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</si>
  <si>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</si>
  <si>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</si>
  <si>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</si>
  <si>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</si>
  <si>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</si>
  <si>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</si>
  <si>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</si>
  <si>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</si>
  <si>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</si>
  <si>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</si>
  <si>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</si>
  <si>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</si>
  <si>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</si>
  <si>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</si>
  <si>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</si>
  <si>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</si>
  <si>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</si>
  <si>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</si>
  <si>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</si>
  <si>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</si>
  <si>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</si>
  <si>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</si>
  <si>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</si>
  <si>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</si>
  <si>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</si>
  <si>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</si>
  <si>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</si>
  <si>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</si>
  <si>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</si>
  <si>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</si>
  <si>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</si>
  <si>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</si>
  <si>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</si>
  <si>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</si>
  <si>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</si>
  <si>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</si>
  <si>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</si>
  <si>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</si>
  <si>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</si>
  <si>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</si>
  <si>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</si>
  <si>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</si>
  <si>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</si>
  <si>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</si>
  <si>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</si>
  <si>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</si>
  <si>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</si>
  <si>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</si>
  <si>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</si>
  <si>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</si>
  <si>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</si>
  <si>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</si>
  <si>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</si>
  <si>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</si>
  <si>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</si>
  <si>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</si>
  <si>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</si>
  <si>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</si>
  <si>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</si>
  <si>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</si>
  <si>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</si>
  <si>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</si>
  <si>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</si>
  <si>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</si>
  <si>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</si>
  <si>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</si>
  <si>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</si>
  <si>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</si>
  <si>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</si>
  <si>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</si>
  <si>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</si>
  <si>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</si>
  <si>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</si>
  <si>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</si>
  <si>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</si>
  <si>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</si>
  <si>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</si>
  <si>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</si>
  <si>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</si>
  <si>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</si>
  <si>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</si>
  <si>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</si>
  <si>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</si>
  <si>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</si>
  <si>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</si>
  <si>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</si>
  <si>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</si>
  <si>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</si>
  <si>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</si>
  <si>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</si>
  <si>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</si>
  <si>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</si>
  <si>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</si>
  <si>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</si>
  <si>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</si>
  <si>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</si>
  <si>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</si>
  <si>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</si>
  <si>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</si>
  <si>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</si>
  <si>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</si>
  <si>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</si>
  <si>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</si>
  <si>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</si>
  <si>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</si>
  <si>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</si>
  <si>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</si>
  <si>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</si>
  <si>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</si>
  <si>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</si>
  <si>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</si>
  <si>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</si>
  <si>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</si>
  <si>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</si>
  <si>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</si>
  <si>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</si>
  <si>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</si>
  <si>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</si>
  <si>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</si>
  <si>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</si>
  <si>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</si>
  <si>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</si>
  <si>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</si>
  <si>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</si>
  <si>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</si>
  <si>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</si>
  <si>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</si>
  <si>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</si>
  <si>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</si>
  <si>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</si>
  <si>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</si>
  <si>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</si>
  <si>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</si>
  <si>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</si>
  <si>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</si>
  <si>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</si>
  <si>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</si>
  <si>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</si>
  <si>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</si>
  <si>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</si>
  <si>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</si>
  <si>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</si>
  <si>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</si>
  <si>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</si>
  <si>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</si>
  <si>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</si>
  <si>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</si>
  <si>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</si>
  <si>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</si>
  <si>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</si>
  <si>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</si>
  <si>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</si>
  <si>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</si>
  <si>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</si>
  <si>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</si>
  <si>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</si>
  <si>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</si>
  <si>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</si>
  <si>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</si>
  <si>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</si>
  <si>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</si>
  <si>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</si>
  <si>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</si>
  <si>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</si>
  <si>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</si>
  <si>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</si>
  <si>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</si>
  <si>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</si>
  <si>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</si>
  <si>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</si>
  <si>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</si>
  <si>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</si>
  <si>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</si>
  <si>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</si>
  <si>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</si>
  <si>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</si>
  <si>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</si>
  <si>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</si>
  <si>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</si>
  <si>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</si>
  <si>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</si>
  <si>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</si>
  <si>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</si>
  <si>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</si>
  <si>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</si>
  <si>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</si>
  <si>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</si>
  <si>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</si>
  <si>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</si>
  <si>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</si>
  <si>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</si>
  <si>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</si>
  <si>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</si>
  <si>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</si>
  <si>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</si>
  <si>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</si>
  <si>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</si>
  <si>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</si>
  <si>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</si>
  <si>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</si>
  <si>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</si>
  <si>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</si>
  <si>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</si>
  <si>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</si>
  <si>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</si>
  <si>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</si>
  <si>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</si>
  <si>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</si>
  <si>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</si>
  <si>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</si>
  <si>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</si>
  <si>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</si>
  <si>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</si>
  <si>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</si>
  <si>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</si>
  <si>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</si>
  <si>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</si>
  <si>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</si>
  <si>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</si>
  <si>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</si>
  <si>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</si>
  <si>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</si>
  <si>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</si>
  <si>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</si>
  <si>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</si>
  <si>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</si>
  <si>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</si>
  <si>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</si>
  <si>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</si>
  <si>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</si>
  <si>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</si>
  <si>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</si>
  <si>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</si>
  <si>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</si>
  <si>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</si>
  <si>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</si>
  <si>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</si>
  <si>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</si>
  <si>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</si>
  <si>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</si>
  <si>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</si>
  <si>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</si>
  <si>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</si>
  <si>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</si>
  <si>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</si>
  <si>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</si>
  <si>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</si>
  <si>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</si>
  <si>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</si>
  <si>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</si>
  <si>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</si>
  <si>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</si>
  <si>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</si>
  <si>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</si>
  <si>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</si>
  <si>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</si>
  <si>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</si>
  <si>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</si>
  <si>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</si>
  <si>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</si>
  <si>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</si>
  <si>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</si>
  <si>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</si>
  <si>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</si>
  <si>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</si>
  <si>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</si>
  <si>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</si>
  <si>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</si>
  <si>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</si>
  <si>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</si>
  <si>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</si>
  <si>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</si>
  <si>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</si>
  <si>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</si>
  <si>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</si>
  <si>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</si>
  <si>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</si>
  <si>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</si>
  <si>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</si>
  <si>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</si>
  <si>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</si>
  <si>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</si>
  <si>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</si>
  <si>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</si>
  <si>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</si>
  <si>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</si>
  <si>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</si>
  <si>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</si>
  <si>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</si>
  <si>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</si>
  <si>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</si>
  <si>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</si>
  <si>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</si>
  <si>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</si>
  <si>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</si>
  <si>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</si>
  <si>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</si>
  <si>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</si>
  <si>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</si>
  <si>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</si>
  <si>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</si>
  <si>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</si>
  <si>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</si>
  <si>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</si>
  <si>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</si>
  <si>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</si>
  <si>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</si>
  <si>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</si>
  <si>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</si>
  <si>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</si>
  <si>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</si>
  <si>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</si>
  <si>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</si>
  <si>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</si>
  <si>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</si>
  <si>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</si>
  <si>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</si>
  <si>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</si>
  <si>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</si>
  <si>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</si>
  <si>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</si>
  <si>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</si>
  <si>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</si>
  <si>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</si>
  <si>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</si>
  <si>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</si>
  <si>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</si>
  <si>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</si>
  <si>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</si>
  <si>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</si>
  <si>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</si>
  <si>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</si>
  <si>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</si>
  <si>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</si>
  <si>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</si>
  <si>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</si>
  <si>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</si>
  <si>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</si>
  <si>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</si>
  <si>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</si>
  <si>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</si>
  <si>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</si>
  <si>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</si>
  <si>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</si>
  <si>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</si>
  <si>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</si>
  <si>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</si>
  <si>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</si>
  <si>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</si>
  <si>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</si>
  <si>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</si>
  <si>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</si>
  <si>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</si>
  <si>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</si>
  <si>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</si>
  <si>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</si>
  <si>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</si>
  <si>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</si>
  <si>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</si>
  <si>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</si>
  <si>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</si>
  <si>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</si>
  <si>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</si>
  <si>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</si>
  <si>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</si>
  <si>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</si>
  <si>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</si>
  <si>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</si>
  <si>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</si>
  <si>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</si>
  <si>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</si>
  <si>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</si>
  <si>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</si>
  <si>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</si>
  <si>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</si>
  <si>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</si>
  <si>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</si>
  <si>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</si>
  <si>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</si>
  <si>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</si>
  <si>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</si>
  <si>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</si>
  <si>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</si>
  <si>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</si>
  <si>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</si>
  <si>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</si>
  <si>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</si>
  <si>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</si>
  <si>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</si>
  <si>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</si>
  <si>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</si>
  <si>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</si>
  <si>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</si>
  <si>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</si>
  <si>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</si>
  <si>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</si>
  <si>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</si>
  <si>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</si>
  <si>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</si>
  <si>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</si>
  <si>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</si>
  <si>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</si>
  <si>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</si>
  <si>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</si>
  <si>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</si>
  <si>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</si>
  <si>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</si>
  <si>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</si>
  <si>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</si>
  <si>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</si>
  <si>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</si>
  <si>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</si>
  <si>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</si>
  <si>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</si>
  <si>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</si>
  <si>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</si>
  <si>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</si>
  <si>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</si>
  <si>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</si>
  <si>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</si>
  <si>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</si>
  <si>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</si>
  <si>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</si>
  <si>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</si>
  <si>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</si>
  <si>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</si>
  <si>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</si>
  <si>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</si>
  <si>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</si>
  <si>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</si>
  <si>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</si>
  <si>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</si>
  <si>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</si>
  <si>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</si>
  <si>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</si>
  <si>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</si>
  <si>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</si>
  <si>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</si>
  <si>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</si>
  <si>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</si>
  <si>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</si>
  <si>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</si>
  <si>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</si>
  <si>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</si>
  <si>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</si>
  <si>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</si>
  <si>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</si>
  <si>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</si>
  <si>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</si>
  <si>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</si>
  <si>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</si>
  <si>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</si>
  <si>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</si>
  <si>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</si>
  <si>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</si>
  <si>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</si>
  <si>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</si>
  <si>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</si>
  <si>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</si>
  <si>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</si>
  <si>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</si>
  <si>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</si>
  <si>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</si>
  <si>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</si>
  <si>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</si>
  <si>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</si>
  <si>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</si>
  <si>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</si>
  <si>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</si>
  <si>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</si>
  <si>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</si>
  <si>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</si>
  <si>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</si>
  <si>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</si>
  <si>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</si>
  <si>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</si>
  <si>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</si>
  <si>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</si>
  <si>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</si>
  <si>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</si>
  <si>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</si>
  <si>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</si>
  <si>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</si>
  <si>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</si>
  <si>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</si>
  <si>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</si>
  <si>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</si>
  <si>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</si>
  <si>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</si>
  <si>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</si>
  <si>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</si>
  <si>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</si>
  <si>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</si>
  <si>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</si>
  <si>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</si>
  <si>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</si>
  <si>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</si>
  <si>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</si>
  <si>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</si>
  <si>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</si>
  <si>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</si>
  <si>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</si>
  <si>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</si>
  <si>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</si>
  <si>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</si>
  <si>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</si>
  <si>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</si>
  <si>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</si>
  <si>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</si>
  <si>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</si>
  <si>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</si>
  <si>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</si>
  <si>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</si>
  <si>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</si>
  <si>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</si>
  <si>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</si>
  <si>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</si>
  <si>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</si>
  <si>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</si>
  <si>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</si>
  <si>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</si>
  <si>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</si>
  <si>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</si>
  <si>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</si>
  <si>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</si>
  <si>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</si>
  <si>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</si>
  <si>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</si>
  <si>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</si>
  <si>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</si>
  <si>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</si>
  <si>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</si>
  <si>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</si>
  <si>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</si>
  <si>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</si>
  <si>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</si>
  <si>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</si>
  <si>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</si>
  <si>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</si>
  <si>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</si>
  <si>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</si>
  <si>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</si>
  <si>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</si>
  <si>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</si>
  <si>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</si>
  <si>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</si>
  <si>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</si>
  <si>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</si>
  <si>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</si>
  <si>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</si>
  <si>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</si>
  <si>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</si>
  <si>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</si>
  <si>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</si>
  <si>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</si>
  <si>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</si>
  <si>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</si>
  <si>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</si>
  <si>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</si>
  <si>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</si>
  <si>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</si>
  <si>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</si>
  <si>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</si>
  <si>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</si>
  <si>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</si>
  <si>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</si>
  <si>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</si>
  <si>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</si>
  <si>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</si>
  <si>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</si>
  <si>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</si>
  <si>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</si>
  <si>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</si>
  <si>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</si>
  <si>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</si>
  <si>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</si>
  <si>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</si>
  <si>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</si>
  <si>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</si>
  <si>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</si>
  <si>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</si>
  <si>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</si>
  <si>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</si>
  <si>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</si>
  <si>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</si>
  <si>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</si>
  <si>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</si>
  <si>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</si>
  <si>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</si>
  <si>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</si>
  <si>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</si>
  <si>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</si>
  <si>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</si>
  <si>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</si>
  <si>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</si>
  <si>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</si>
  <si>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</si>
  <si>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</si>
  <si>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</si>
  <si>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</si>
  <si>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</si>
  <si>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</si>
  <si>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</si>
  <si>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</si>
  <si>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</si>
  <si>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</si>
  <si>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</si>
  <si>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</si>
  <si>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</si>
  <si>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</si>
  <si>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</si>
  <si>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</si>
  <si>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</si>
  <si>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</si>
  <si>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</si>
  <si>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</si>
  <si>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</si>
  <si>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</si>
  <si>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</si>
  <si>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</si>
  <si>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</si>
  <si>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</si>
  <si>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</si>
  <si>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</si>
  <si>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</si>
  <si>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</si>
  <si>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</si>
  <si>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</si>
  <si>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</si>
  <si>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</si>
  <si>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</si>
  <si>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</si>
  <si>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</si>
  <si>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</si>
  <si>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</si>
  <si>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</si>
  <si>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</si>
  <si>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</si>
  <si>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</si>
  <si>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</si>
  <si>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</si>
  <si>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</si>
  <si>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</si>
  <si>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</si>
  <si>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</si>
  <si>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</si>
  <si>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</si>
  <si>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</si>
  <si>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</si>
  <si>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</si>
  <si>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</si>
  <si>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</si>
  <si>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</si>
  <si>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</si>
  <si>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</si>
  <si>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</si>
  <si>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</si>
  <si>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</si>
  <si>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</si>
  <si>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</si>
  <si>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</si>
  <si>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</si>
  <si>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</si>
  <si>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</si>
  <si>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</si>
  <si>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</si>
  <si>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</si>
  <si>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</si>
  <si>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</si>
  <si>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</si>
  <si>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</si>
  <si>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</si>
  <si>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</si>
  <si>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</si>
  <si>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</si>
  <si>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</si>
  <si>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</si>
  <si>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</si>
  <si>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</si>
  <si>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</si>
  <si>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</si>
  <si>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</si>
  <si>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</si>
  <si>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</si>
  <si>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</si>
  <si>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</si>
  <si>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</si>
  <si>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</si>
  <si>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</si>
  <si>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</si>
  <si>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</si>
  <si>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</si>
  <si>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</si>
  <si>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</si>
  <si>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</si>
  <si>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</si>
  <si>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</si>
  <si>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</si>
  <si>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</si>
  <si>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</si>
  <si>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</si>
  <si>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</si>
  <si>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</si>
  <si>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</si>
  <si>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</si>
  <si>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</si>
  <si>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</si>
  <si>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</si>
  <si>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</si>
  <si>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</si>
  <si>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</si>
  <si>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</si>
  <si>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</si>
  <si>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</si>
  <si>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</si>
  <si>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</si>
  <si>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</si>
  <si>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</si>
  <si>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</si>
  <si>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</si>
  <si>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</si>
  <si>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</si>
  <si>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</si>
  <si>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</si>
  <si>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</si>
  <si>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</si>
  <si>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</si>
  <si>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</si>
  <si>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</si>
  <si>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</si>
  <si>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</si>
  <si>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</si>
  <si>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</si>
  <si>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</si>
  <si>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</si>
  <si>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</si>
  <si>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</si>
  <si>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</si>
  <si>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</si>
  <si>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</si>
  <si>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</si>
  <si>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</si>
  <si>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</si>
  <si>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</si>
  <si>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</si>
  <si>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</si>
  <si>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</si>
  <si>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</si>
  <si>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</si>
  <si>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</si>
  <si>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</si>
  <si>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</si>
  <si>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</si>
  <si>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</si>
  <si>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</si>
  <si>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</si>
  <si>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</si>
  <si>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</si>
  <si>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</si>
  <si>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</si>
  <si>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</si>
  <si>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</si>
  <si>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</si>
  <si>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</si>
  <si>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</si>
  <si>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</si>
  <si>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</si>
  <si>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</si>
  <si>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</si>
  <si>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</si>
  <si>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</si>
  <si>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</si>
  <si>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</si>
  <si>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</si>
  <si>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</si>
  <si>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</si>
  <si>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</si>
  <si>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</si>
  <si>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</si>
  <si>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</si>
  <si>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</si>
  <si>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</si>
  <si>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</si>
  <si>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</si>
  <si>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</si>
  <si>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</si>
  <si>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</si>
  <si>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</si>
  <si>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</si>
  <si>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</si>
  <si>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</si>
  <si>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</si>
  <si>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</si>
  <si>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</si>
  <si>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</si>
  <si>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</si>
  <si>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</si>
  <si>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</si>
  <si>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</si>
  <si>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</si>
  <si>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</si>
  <si>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</si>
  <si>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</si>
  <si>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</si>
  <si>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</si>
  <si>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</si>
  <si>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</si>
  <si>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</si>
  <si>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</si>
  <si>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</si>
  <si>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</si>
  <si>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</si>
  <si>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</si>
  <si>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</si>
  <si>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</si>
  <si>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</si>
  <si>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</si>
  <si>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</si>
  <si>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</si>
  <si>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</si>
  <si>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</si>
  <si>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</si>
  <si>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</si>
  <si>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</si>
  <si>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</si>
  <si>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</si>
  <si>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</si>
  <si>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</si>
  <si>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</si>
  <si>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</si>
  <si>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</si>
  <si>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</si>
  <si>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</si>
  <si>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</si>
  <si>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</si>
  <si>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</si>
  <si>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</si>
  <si>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</si>
  <si>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</si>
  <si>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</si>
  <si>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</si>
  <si>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</si>
  <si>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</si>
  <si>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</si>
  <si>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</si>
  <si>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</si>
  <si>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</si>
  <si>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</si>
  <si>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</si>
  <si>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</si>
  <si>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</si>
  <si>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</si>
  <si>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</si>
  <si>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</si>
  <si>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</si>
  <si>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</si>
  <si>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</si>
  <si>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</si>
  <si>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</si>
  <si>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</si>
  <si>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</si>
  <si>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</si>
  <si>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</si>
  <si>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</si>
  <si>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</si>
  <si>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</si>
  <si>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</si>
  <si>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</si>
  <si>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</si>
  <si>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</si>
  <si>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</si>
  <si>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</si>
  <si>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</si>
  <si>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</si>
  <si>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</si>
  <si>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</si>
  <si>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</si>
  <si>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</si>
  <si>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</si>
  <si>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</si>
  <si>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</si>
  <si>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</si>
  <si>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</si>
  <si>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</si>
  <si>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</si>
  <si>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</si>
  <si>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</si>
  <si>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</si>
  <si>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</si>
  <si>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</si>
  <si>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</si>
  <si>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</si>
  <si>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</si>
  <si>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</si>
  <si>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</si>
  <si>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</si>
  <si>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</si>
  <si>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</si>
  <si>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</si>
  <si>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</si>
  <si>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</si>
  <si>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</si>
  <si>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</si>
  <si>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</si>
  <si>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</si>
  <si>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</si>
  <si>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</si>
  <si>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</si>
  <si>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</si>
  <si>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</si>
  <si>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</si>
  <si>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</si>
  <si>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</si>
  <si>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</si>
  <si>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</si>
  <si>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</si>
  <si>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</si>
  <si>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</si>
  <si>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</si>
  <si>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</si>
  <si>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</si>
  <si>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</si>
  <si>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</si>
  <si>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</si>
  <si>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</si>
  <si>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</si>
  <si>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</si>
  <si>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</si>
  <si>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</si>
  <si>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</si>
  <si>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</si>
  <si>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</si>
  <si>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</si>
  <si>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</si>
  <si>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</si>
  <si>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</si>
  <si>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</si>
  <si>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</si>
  <si>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</si>
  <si>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</si>
  <si>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</si>
  <si>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</si>
  <si>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</si>
  <si>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</si>
  <si>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</si>
  <si>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</si>
  <si>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</si>
  <si>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</si>
  <si>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</si>
  <si>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</si>
  <si>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</si>
  <si>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</si>
  <si>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</si>
  <si>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</si>
  <si>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</si>
  <si>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</si>
  <si>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</si>
  <si>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</si>
  <si>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</si>
  <si>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</si>
  <si>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</si>
  <si>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</si>
  <si>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</si>
  <si>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</si>
  <si>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</si>
  <si>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</si>
  <si>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</si>
  <si>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</si>
  <si>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</si>
  <si>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</si>
  <si>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</si>
  <si>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</si>
  <si>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</si>
  <si>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</si>
  <si>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</si>
  <si>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</si>
  <si>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</si>
  <si>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</si>
  <si>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</si>
  <si>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</si>
  <si>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</si>
  <si>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</si>
  <si>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</si>
  <si>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</si>
  <si>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</si>
  <si>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</si>
  <si>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</si>
  <si>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</si>
  <si>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</si>
  <si>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</si>
  <si>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</si>
  <si>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</si>
  <si>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</si>
  <si>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</si>
  <si>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</si>
  <si>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</si>
  <si>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</si>
  <si>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</si>
  <si>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</si>
  <si>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</si>
  <si>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</si>
  <si>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</si>
  <si>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</si>
  <si>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</si>
  <si>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</si>
  <si>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</si>
  <si>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</si>
  <si>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</si>
  <si>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</si>
  <si>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</si>
  <si>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</si>
  <si>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</si>
  <si>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</si>
  <si>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</si>
  <si>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</si>
  <si>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</si>
  <si>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</si>
  <si>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</si>
  <si>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</si>
  <si>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</si>
  <si>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</si>
  <si>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</si>
  <si>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</si>
  <si>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</si>
  <si>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</si>
  <si>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</si>
  <si>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</si>
  <si>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</si>
  <si>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</si>
  <si>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</si>
  <si>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</si>
  <si>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</si>
  <si>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</si>
  <si>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</si>
  <si>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</si>
  <si>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</si>
  <si>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</si>
  <si>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</si>
  <si>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</si>
  <si>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</si>
  <si>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</si>
  <si>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</si>
  <si>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</si>
  <si>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</si>
  <si>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</si>
  <si>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</si>
  <si>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</si>
  <si>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</si>
  <si>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</si>
  <si>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</si>
  <si>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</si>
  <si>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</si>
  <si>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</si>
  <si>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</si>
  <si>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</si>
  <si>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</si>
  <si>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</si>
  <si>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</si>
  <si>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</si>
  <si>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</si>
  <si>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</si>
  <si>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</si>
  <si>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</si>
  <si>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</si>
  <si>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</si>
  <si>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</si>
  <si>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</si>
  <si>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</si>
  <si>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</si>
  <si>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</si>
  <si>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</si>
  <si>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</si>
  <si>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</si>
  <si>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</si>
  <si>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</si>
  <si>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</si>
  <si>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</si>
  <si>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</si>
  <si>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</si>
  <si>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</si>
  <si>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</si>
  <si>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</si>
  <si>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</si>
  <si>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</si>
  <si>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</si>
  <si>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</si>
  <si>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</si>
  <si>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</si>
  <si>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</si>
  <si>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</si>
  <si>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</si>
  <si>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</si>
  <si>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</si>
  <si>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</si>
  <si>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</si>
  <si>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</si>
  <si>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</si>
  <si>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</si>
  <si>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</si>
  <si>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</si>
  <si>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</si>
  <si>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</si>
  <si>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</si>
  <si>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</si>
  <si>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</si>
  <si>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</si>
  <si>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</si>
  <si>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</si>
  <si>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</si>
  <si>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</si>
  <si>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</si>
  <si>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</si>
  <si>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</si>
  <si>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</si>
  <si>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</si>
  <si>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</si>
  <si>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</si>
  <si>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</si>
  <si>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</si>
  <si>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</si>
  <si>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</si>
  <si>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</si>
  <si>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</si>
  <si>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</si>
  <si>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</si>
  <si>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</si>
  <si>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</si>
  <si>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</si>
  <si>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</si>
  <si>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</si>
  <si>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</si>
  <si>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</si>
  <si>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</si>
  <si>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</si>
  <si>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</si>
  <si>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</si>
  <si>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</si>
  <si>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</si>
  <si>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</si>
  <si>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</si>
  <si>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</si>
  <si>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</si>
  <si>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</si>
  <si>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</si>
  <si>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</si>
  <si>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</si>
  <si>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</si>
  <si>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</si>
  <si>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</si>
  <si>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</si>
  <si>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</si>
  <si>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</si>
  <si>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</si>
  <si>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</si>
  <si>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</si>
  <si>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</si>
  <si>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</si>
  <si>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</si>
  <si>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</si>
  <si>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</si>
  <si>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</si>
  <si>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</si>
  <si>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</si>
  <si>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</si>
  <si>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</si>
  <si>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</si>
  <si>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</si>
  <si>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</si>
  <si>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</si>
  <si>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</si>
  <si>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</si>
  <si>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</si>
  <si>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</si>
  <si>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</si>
  <si>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</si>
  <si>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</si>
  <si>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</si>
  <si>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</si>
  <si>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</si>
  <si>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</si>
  <si>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</si>
  <si>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</si>
  <si>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</si>
  <si>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</si>
  <si>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</si>
  <si>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</si>
  <si>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</si>
  <si>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</si>
  <si>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</si>
  <si>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</si>
  <si>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</si>
  <si>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</si>
  <si>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</si>
  <si>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</si>
  <si>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</si>
  <si>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</si>
  <si>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</si>
  <si>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</si>
  <si>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</si>
  <si>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</si>
  <si>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</si>
  <si>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</si>
  <si>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</si>
  <si>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</si>
  <si>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</si>
  <si>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</si>
  <si>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</si>
  <si>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</si>
  <si>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</si>
  <si>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</si>
  <si>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</si>
  <si>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</si>
  <si>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</si>
  <si>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</si>
  <si>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</si>
  <si>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</si>
  <si>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</si>
  <si>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</si>
  <si>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</si>
  <si>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</si>
  <si>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</si>
  <si>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</si>
  <si>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</si>
  <si>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</si>
  <si>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</si>
  <si>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</si>
  <si>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</si>
  <si>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</si>
  <si>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</si>
  <si>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</si>
  <si>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</si>
  <si>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</si>
  <si>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</si>
  <si>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</si>
  <si>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</si>
  <si>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</si>
  <si>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</si>
  <si>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</si>
  <si>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</si>
  <si>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</si>
  <si>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</si>
  <si>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</si>
  <si>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</si>
  <si>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</si>
  <si>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</si>
  <si>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</si>
  <si>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</si>
  <si>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</si>
  <si>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</si>
  <si>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</si>
  <si>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</si>
  <si>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</si>
  <si>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</si>
  <si>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</si>
  <si>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</si>
  <si>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</si>
  <si>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</si>
  <si>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</si>
  <si>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</si>
  <si>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</si>
  <si>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</si>
  <si>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</si>
  <si>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</si>
  <si>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</si>
  <si>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</si>
  <si>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</si>
  <si>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</si>
  <si>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</si>
  <si>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</si>
  <si>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</si>
  <si>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</si>
  <si>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</si>
  <si>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</si>
  <si>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</si>
  <si>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</si>
  <si>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</si>
  <si>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</si>
  <si>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</si>
  <si>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</si>
  <si>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</si>
  <si>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</si>
  <si>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</si>
  <si>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</si>
  <si>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</si>
  <si>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</si>
  <si>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</si>
  <si>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</si>
  <si>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</si>
  <si>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</si>
  <si>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</si>
  <si>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</si>
  <si>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</si>
  <si>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</si>
  <si>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</si>
  <si>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</si>
  <si>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</si>
  <si>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</si>
  <si>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</si>
  <si>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</si>
  <si>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</si>
  <si>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</si>
  <si>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</si>
  <si>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</si>
  <si>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</si>
  <si>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</si>
  <si>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</si>
  <si>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</si>
  <si>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</si>
  <si>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</si>
  <si>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</si>
  <si>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</si>
  <si>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</si>
  <si>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</si>
  <si>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</si>
  <si>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</si>
  <si>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</si>
  <si>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</si>
  <si>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</si>
  <si>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</si>
  <si>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</si>
  <si>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</si>
  <si>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</si>
  <si>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</si>
  <si>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</si>
  <si>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</si>
  <si>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</si>
  <si>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</si>
  <si>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</si>
  <si>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</si>
  <si>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</si>
  <si>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</si>
  <si>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</si>
  <si>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</si>
  <si>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</si>
  <si>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</si>
  <si>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</si>
  <si>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</si>
  <si>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</si>
  <si>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</si>
  <si>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</si>
  <si>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</si>
  <si>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</si>
  <si>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</si>
  <si>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</si>
  <si>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</si>
  <si>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</si>
  <si>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</si>
  <si>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</si>
  <si>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</si>
  <si>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</si>
  <si>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</si>
  <si>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</si>
  <si>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</si>
  <si>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</si>
  <si>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</si>
  <si>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</si>
  <si>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</si>
  <si>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</si>
  <si>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</si>
  <si>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</si>
  <si>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</si>
  <si>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</si>
  <si>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</si>
  <si>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</si>
  <si>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</si>
  <si>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</si>
  <si>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</si>
  <si>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</si>
  <si>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</si>
  <si>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</si>
  <si>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</si>
  <si>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</si>
  <si>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</si>
  <si>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</si>
  <si>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</si>
  <si>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</si>
  <si>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</si>
  <si>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</si>
  <si>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</si>
  <si>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</si>
  <si>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</si>
  <si>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</si>
  <si>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</si>
  <si>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</si>
  <si>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</si>
  <si>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</si>
  <si>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</si>
  <si>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</si>
  <si>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</si>
  <si>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</si>
  <si>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</si>
  <si>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</si>
  <si>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</si>
  <si>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</si>
  <si>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</si>
  <si>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</si>
  <si>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</si>
  <si>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</si>
  <si>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</si>
  <si>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</si>
  <si>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</si>
  <si>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</si>
  <si>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</si>
  <si>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</si>
  <si>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</si>
  <si>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</si>
  <si>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</si>
  <si>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</si>
  <si>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</si>
  <si>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</si>
  <si>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</si>
  <si>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</si>
  <si>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</si>
  <si>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</si>
  <si>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</si>
  <si>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</si>
  <si>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</si>
  <si>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</si>
  <si>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</si>
  <si>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</si>
  <si>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</si>
  <si>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</si>
  <si>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</si>
  <si>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</si>
  <si>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</si>
  <si>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</si>
  <si>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</si>
  <si>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</si>
  <si>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</si>
  <si>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</si>
  <si>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</si>
  <si>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</si>
  <si>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</si>
  <si>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</si>
  <si>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</si>
  <si>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</si>
  <si>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</si>
  <si>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</si>
  <si>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</si>
  <si>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</si>
  <si>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</si>
  <si>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</si>
  <si>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</si>
  <si>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</si>
  <si>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</si>
  <si>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</si>
  <si>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</si>
  <si>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</si>
  <si>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</si>
  <si>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</si>
  <si>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</si>
  <si>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</si>
  <si>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</si>
  <si>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</si>
  <si>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</si>
  <si>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</si>
  <si>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</si>
  <si>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</si>
  <si>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</si>
  <si>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</si>
  <si>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</si>
  <si>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</si>
  <si>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</si>
  <si>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</si>
  <si>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</si>
  <si>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</si>
  <si>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</si>
  <si>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</si>
  <si>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</si>
  <si>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</si>
  <si>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</si>
  <si>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</si>
  <si>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</si>
  <si>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</si>
  <si>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</si>
  <si>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</si>
  <si>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</si>
  <si>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</si>
  <si>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</si>
  <si>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</si>
  <si>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</si>
  <si>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</si>
  <si>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</si>
  <si>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</si>
  <si>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</si>
  <si>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</si>
  <si>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</si>
  <si>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</si>
  <si>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</si>
  <si>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</si>
  <si>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</si>
  <si>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</si>
  <si>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</si>
  <si>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</si>
  <si>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</si>
  <si>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</si>
  <si>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</si>
  <si>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</si>
  <si>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</si>
  <si>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</si>
  <si>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</si>
  <si>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</si>
  <si>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</si>
  <si>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</si>
  <si>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</si>
  <si>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</si>
  <si>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</si>
  <si>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</si>
  <si>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</si>
  <si>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</si>
  <si>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</si>
  <si>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</si>
  <si>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</si>
  <si>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</si>
  <si>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</si>
  <si>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</si>
  <si>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</si>
  <si>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</si>
  <si>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</si>
  <si>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</si>
  <si>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</si>
  <si>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</si>
  <si>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</si>
  <si>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</si>
  <si>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</si>
  <si>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</si>
  <si>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</si>
  <si>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</si>
  <si>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</si>
  <si>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</si>
  <si>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</si>
  <si>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</si>
  <si>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</si>
  <si>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</si>
  <si>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</si>
  <si>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</si>
  <si>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</si>
  <si>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</si>
  <si>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</si>
  <si>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</si>
  <si>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</si>
  <si>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</si>
  <si>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</si>
  <si>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</si>
  <si>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</si>
  <si>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</si>
  <si>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</si>
  <si>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</si>
  <si>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</si>
  <si>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</si>
  <si>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</si>
  <si>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</si>
  <si>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</si>
  <si>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</si>
  <si>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</si>
  <si>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</si>
  <si>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</si>
  <si>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</si>
  <si>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</si>
  <si>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</si>
  <si>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</si>
  <si>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</si>
  <si>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</si>
  <si>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</si>
  <si>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</si>
  <si>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</si>
  <si>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</si>
  <si>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</si>
  <si>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</si>
  <si>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</si>
  <si>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</si>
  <si>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</si>
  <si>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</si>
  <si>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</si>
  <si>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</si>
  <si>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</si>
  <si>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</si>
  <si>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</si>
  <si>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</si>
  <si>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</si>
  <si>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</si>
  <si>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</si>
  <si>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</si>
  <si>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</si>
  <si>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</si>
  <si>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</si>
  <si>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</si>
  <si>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</si>
  <si>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</si>
  <si>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</si>
  <si>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</si>
  <si>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</si>
  <si>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</si>
  <si>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</si>
  <si>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</si>
  <si>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</si>
  <si>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</si>
  <si>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</si>
  <si>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</si>
  <si>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</si>
  <si>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</si>
  <si>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</si>
  <si>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</si>
  <si>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</si>
  <si>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</si>
  <si>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</si>
  <si>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</si>
  <si>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</si>
  <si>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</si>
  <si>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</si>
  <si>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</si>
  <si>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</si>
  <si>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</si>
  <si>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</si>
  <si>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</si>
  <si>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</si>
  <si>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</si>
  <si>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</si>
  <si>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</si>
  <si>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</si>
  <si>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</si>
  <si>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</si>
  <si>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</si>
  <si>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</si>
  <si>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</si>
  <si>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</si>
  <si>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</si>
  <si>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</si>
  <si>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</si>
  <si>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</si>
  <si>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</si>
  <si>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</si>
  <si>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</si>
  <si>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</si>
  <si>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</si>
  <si>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</si>
  <si>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</si>
  <si>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</si>
  <si>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</si>
  <si>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</si>
  <si>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</si>
  <si>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</si>
  <si>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</si>
  <si>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</si>
  <si>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</si>
  <si>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</si>
  <si>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</si>
  <si>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</si>
  <si>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</si>
  <si>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</si>
  <si>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</si>
  <si>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</si>
  <si>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</si>
  <si>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</si>
  <si>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</si>
  <si>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</si>
  <si>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</si>
  <si>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</si>
  <si>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</si>
  <si>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</si>
  <si>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</si>
  <si>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</si>
  <si>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</si>
  <si>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</si>
  <si>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</si>
  <si>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</si>
  <si>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</si>
  <si>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</si>
  <si>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</si>
  <si>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</si>
  <si>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</si>
  <si>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</si>
  <si>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</si>
  <si>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</si>
  <si>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</si>
  <si>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</si>
  <si>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</si>
  <si>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</si>
  <si>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</si>
  <si>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</si>
  <si>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</si>
  <si>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</si>
  <si>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</si>
  <si>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</si>
  <si>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</si>
  <si>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</si>
  <si>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</si>
  <si>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</si>
  <si>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</si>
  <si>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</si>
  <si>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</si>
  <si>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</si>
  <si>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</si>
  <si>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</si>
  <si>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</si>
  <si>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</si>
  <si>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</si>
  <si>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</si>
  <si>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</si>
  <si>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</si>
  <si>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</si>
  <si>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</si>
  <si>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</si>
  <si>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</si>
  <si>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</si>
  <si>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</si>
  <si>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</si>
  <si>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</si>
  <si>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</si>
  <si>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</si>
  <si>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</si>
  <si>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</si>
  <si>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</si>
  <si>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</si>
  <si>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</si>
  <si>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</si>
  <si>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</si>
  <si>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</si>
  <si>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</si>
  <si>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</si>
  <si>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</si>
  <si>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</si>
  <si>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</si>
  <si>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</si>
  <si>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</si>
  <si>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</si>
  <si>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</si>
  <si>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</si>
  <si>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</si>
  <si>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</si>
  <si>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</si>
  <si>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</si>
  <si>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</si>
  <si>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</si>
  <si>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</si>
  <si>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</si>
  <si>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</si>
  <si>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</si>
  <si>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</si>
  <si>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</si>
  <si>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</si>
  <si>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</si>
  <si>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</si>
  <si>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</si>
  <si>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</si>
  <si>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</si>
  <si>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</si>
  <si>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</si>
  <si>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</si>
  <si>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</si>
  <si>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</si>
  <si>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</si>
  <si>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</si>
  <si>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</si>
  <si>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</si>
  <si>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</si>
  <si>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</si>
  <si>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</si>
  <si>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</si>
  <si>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</si>
  <si>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</si>
  <si>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</si>
  <si>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</si>
  <si>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</si>
  <si>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</si>
  <si>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</si>
  <si>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</si>
  <si>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</si>
  <si>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</si>
  <si>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</si>
  <si>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</si>
  <si>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</si>
  <si>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</si>
  <si>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</si>
  <si>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</si>
  <si>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</si>
  <si>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</si>
  <si>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</si>
  <si>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</si>
  <si>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</si>
  <si>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</si>
  <si>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</si>
  <si>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</si>
  <si>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</si>
  <si>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</si>
  <si>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</si>
  <si>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</si>
  <si>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</si>
  <si>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</si>
  <si>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</si>
  <si>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</si>
  <si>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</si>
  <si>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</si>
  <si>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</si>
  <si>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</si>
  <si>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</si>
  <si>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</si>
  <si>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</si>
  <si>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</si>
  <si>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</si>
  <si>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</si>
  <si>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</si>
  <si>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</si>
  <si>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</si>
  <si>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</si>
  <si>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</si>
  <si>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</si>
  <si>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</si>
  <si>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</si>
  <si>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</si>
  <si>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</si>
  <si>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</si>
  <si>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</si>
  <si>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</si>
  <si>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</si>
  <si>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</si>
  <si>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</si>
  <si>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</si>
  <si>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</si>
  <si>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</si>
  <si>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</si>
  <si>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</si>
  <si>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</si>
  <si>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</si>
  <si>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</si>
  <si>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</si>
  <si>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</si>
  <si>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</si>
  <si>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</si>
  <si>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</si>
  <si>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</si>
  <si>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</si>
  <si>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</si>
  <si>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</si>
  <si>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</si>
  <si>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</si>
  <si>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</si>
  <si>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</si>
  <si>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</si>
  <si>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</si>
  <si>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</si>
  <si>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</si>
  <si>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</si>
  <si>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</si>
  <si>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</si>
  <si>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</si>
  <si>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</si>
  <si>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</si>
  <si>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</si>
  <si>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</si>
  <si>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</si>
  <si>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</si>
  <si>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</si>
  <si>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</si>
  <si>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</si>
  <si>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</si>
  <si>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</si>
  <si>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</si>
  <si>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</si>
  <si>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</si>
  <si>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</si>
  <si>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</si>
  <si>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</si>
  <si>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</si>
  <si>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</si>
  <si>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</si>
  <si>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</si>
  <si>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</si>
  <si>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</si>
  <si>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</si>
  <si>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</si>
  <si>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</si>
  <si>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</si>
  <si>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</si>
  <si>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</si>
  <si>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</si>
  <si>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</si>
  <si>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</si>
  <si>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</si>
  <si>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</si>
  <si>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</si>
  <si>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</si>
  <si>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</si>
  <si>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</si>
  <si>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</si>
  <si>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</si>
  <si>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</si>
  <si>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</si>
  <si>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</si>
  <si>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</si>
  <si>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</si>
  <si>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</si>
  <si>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</si>
  <si>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</si>
  <si>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</si>
  <si>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</si>
  <si>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</si>
  <si>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</si>
  <si>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</si>
  <si>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</si>
  <si>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</si>
  <si>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</si>
  <si>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</si>
  <si>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</si>
  <si>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</si>
  <si>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</si>
  <si>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</si>
  <si>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</si>
  <si>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</si>
  <si>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</si>
  <si>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</si>
  <si>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</si>
  <si>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</si>
  <si>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</si>
  <si>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</si>
  <si>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</si>
  <si>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</si>
  <si>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</si>
  <si>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</si>
  <si>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</si>
  <si>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</si>
  <si>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</si>
  <si>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</si>
  <si>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</si>
  <si>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</si>
  <si>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</si>
  <si>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</si>
  <si>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</si>
  <si>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</si>
  <si>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</si>
  <si>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</si>
  <si>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</si>
  <si>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</si>
  <si>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</si>
  <si>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</si>
  <si>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</si>
  <si>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</si>
  <si>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</si>
  <si>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</si>
  <si>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</si>
  <si>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</si>
  <si>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</si>
  <si>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</si>
  <si>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</si>
  <si>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</si>
  <si>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</si>
  <si>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</si>
  <si>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</si>
  <si>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</si>
  <si>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</si>
  <si>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</si>
  <si>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</si>
  <si>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</si>
  <si>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</si>
  <si>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</si>
  <si>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</si>
  <si>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</si>
  <si>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</si>
  <si>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</si>
  <si>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</si>
  <si>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</si>
  <si>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</si>
  <si>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</si>
  <si>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</si>
  <si>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</si>
  <si>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</si>
  <si>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</si>
  <si>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</si>
  <si>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</si>
  <si>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</si>
  <si>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</si>
  <si>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</si>
  <si>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</si>
  <si>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</si>
  <si>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</si>
  <si>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</si>
  <si>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</si>
  <si>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</si>
  <si>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</si>
  <si>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</si>
  <si>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</si>
  <si>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</si>
  <si>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</si>
  <si>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</si>
  <si>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</si>
  <si>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</si>
  <si>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</si>
  <si>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</si>
  <si>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</si>
  <si>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</si>
  <si>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</si>
  <si>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</si>
  <si>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</si>
  <si>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</si>
  <si>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</si>
  <si>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</si>
  <si>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</si>
  <si>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</si>
  <si>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</si>
  <si>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</si>
  <si>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</si>
  <si>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</si>
  <si>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</si>
  <si>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</si>
  <si>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</si>
  <si>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</si>
  <si>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</si>
  <si>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</si>
  <si>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</si>
  <si>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</si>
  <si>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</si>
  <si>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</si>
  <si>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</si>
  <si>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</si>
  <si>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</si>
  <si>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</si>
  <si>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</si>
  <si>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</si>
  <si>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</si>
  <si>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</si>
  <si>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</si>
  <si>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</si>
  <si>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</si>
  <si>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</si>
  <si>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</si>
  <si>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</si>
  <si>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</si>
  <si>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</si>
  <si>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</si>
  <si>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</si>
  <si>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</si>
  <si>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</si>
  <si>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</si>
  <si>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</si>
  <si>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</si>
  <si>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</si>
  <si>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</si>
  <si>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</si>
  <si>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</si>
  <si>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</si>
  <si>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</si>
  <si>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</si>
  <si>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</si>
  <si>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</si>
  <si>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</si>
  <si>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</si>
  <si>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</si>
  <si>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</si>
  <si>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</si>
  <si>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</si>
  <si>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</si>
  <si>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</si>
  <si>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</si>
  <si>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</si>
  <si>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</si>
  <si>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</si>
  <si>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</si>
  <si>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</si>
  <si>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</si>
  <si>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</si>
  <si>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</si>
  <si>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</si>
  <si>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</si>
  <si>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</si>
  <si>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</si>
  <si>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</si>
  <si>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</si>
  <si>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</si>
  <si>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</si>
  <si>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</si>
  <si>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</si>
  <si>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</si>
  <si>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</si>
  <si>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</si>
  <si>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</si>
  <si>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</si>
  <si>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</si>
  <si>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</si>
  <si>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</si>
  <si>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</si>
  <si>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</si>
  <si>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</si>
  <si>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</si>
  <si>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</si>
  <si>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</si>
  <si>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</si>
  <si>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</si>
  <si>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</si>
  <si>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</si>
  <si>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</si>
  <si>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</si>
  <si>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</si>
  <si>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</si>
  <si>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</si>
  <si>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</si>
  <si>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</si>
  <si>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</si>
  <si>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</si>
  <si>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</si>
  <si>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</si>
  <si>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</si>
  <si>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</si>
  <si>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</si>
  <si>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</si>
  <si>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</si>
  <si>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</si>
  <si>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</si>
  <si>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</si>
  <si>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</si>
  <si>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</si>
  <si>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</si>
  <si>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</si>
  <si>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</si>
  <si>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</si>
  <si>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</si>
  <si>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</si>
  <si>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</si>
  <si>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</si>
  <si>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</si>
  <si>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</si>
  <si>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</si>
  <si>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</si>
  <si>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</si>
  <si>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</si>
  <si>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</si>
  <si>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</si>
  <si>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</si>
  <si>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</si>
  <si>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</si>
  <si>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</si>
  <si>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</si>
  <si>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</si>
  <si>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</si>
  <si>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</si>
  <si>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</si>
  <si>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</si>
  <si>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</si>
  <si>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</si>
  <si>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</si>
  <si>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</si>
  <si>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</si>
  <si>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</si>
  <si>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</si>
  <si>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</si>
  <si>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</si>
  <si>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</si>
  <si>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</si>
  <si>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</si>
  <si>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</si>
  <si>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</si>
  <si>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</si>
  <si>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</si>
  <si>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</si>
  <si>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</si>
  <si>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</si>
  <si>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</si>
  <si>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</si>
  <si>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</si>
  <si>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</si>
  <si>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</si>
  <si>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</si>
  <si>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</si>
  <si>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</si>
  <si>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</si>
  <si>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</si>
  <si>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</si>
  <si>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</si>
  <si>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</si>
  <si>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</si>
  <si>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</si>
  <si>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</si>
  <si>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</si>
  <si>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</si>
  <si>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</si>
  <si>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</si>
  <si>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</si>
  <si>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</si>
  <si>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</si>
  <si>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</si>
  <si>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</si>
  <si>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</si>
  <si>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</si>
  <si>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</si>
  <si>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</si>
  <si>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</si>
  <si>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</si>
  <si>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</si>
  <si>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</si>
  <si>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</si>
  <si>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</si>
  <si>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</si>
  <si>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</si>
  <si>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</si>
  <si>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</si>
  <si>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</si>
  <si>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</si>
  <si>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</si>
  <si>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</si>
  <si>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</si>
  <si>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</si>
  <si>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</si>
  <si>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</si>
  <si>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</si>
  <si>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</si>
  <si>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</si>
  <si>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</si>
  <si>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</si>
  <si>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</si>
  <si>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</si>
  <si>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</si>
  <si>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</si>
  <si>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</si>
  <si>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</si>
  <si>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</si>
  <si>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</si>
  <si>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</si>
  <si>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</si>
  <si>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</si>
  <si>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</si>
  <si>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</si>
  <si>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</si>
  <si>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</si>
  <si>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</si>
  <si>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</si>
  <si>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</si>
  <si>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</si>
  <si>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</si>
  <si>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</si>
  <si>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</si>
  <si>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</si>
  <si>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</si>
  <si>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</si>
  <si>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</si>
  <si>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</si>
  <si>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</si>
  <si>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</si>
  <si>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</si>
  <si>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</si>
  <si>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</si>
  <si>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</si>
  <si>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</si>
  <si>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</si>
  <si>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</si>
  <si>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</si>
  <si>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</si>
  <si>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</si>
  <si>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</si>
  <si>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</si>
  <si>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</si>
  <si>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</si>
  <si>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</si>
  <si>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</si>
  <si>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</si>
  <si>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</si>
  <si>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</si>
  <si>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</si>
  <si>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</si>
  <si>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</si>
  <si>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</si>
  <si>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</si>
  <si>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</si>
  <si>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</si>
  <si>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</si>
  <si>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</si>
  <si>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</si>
  <si>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</si>
  <si>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</si>
  <si>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</si>
  <si>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</si>
  <si>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</si>
  <si>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</si>
  <si>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</si>
  <si>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</si>
  <si>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</si>
  <si>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</si>
  <si>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</si>
  <si>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</si>
  <si>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</si>
  <si>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</si>
  <si>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</si>
  <si>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</si>
  <si>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</si>
  <si>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</si>
  <si>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</si>
  <si>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</si>
  <si>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</si>
  <si>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</si>
  <si>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</si>
  <si>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</si>
  <si>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</si>
  <si>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</si>
  <si>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</si>
  <si>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</si>
  <si>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</si>
  <si>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</si>
  <si>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</si>
  <si>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</si>
  <si>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</si>
  <si>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</si>
  <si>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</si>
  <si>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</si>
  <si>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</si>
  <si>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</si>
  <si>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</si>
  <si>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</si>
  <si>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</si>
  <si>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</si>
  <si>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</si>
  <si>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</si>
  <si>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</si>
  <si>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</si>
  <si>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</si>
  <si>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</si>
  <si>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</si>
  <si>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</si>
  <si>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</si>
  <si>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</si>
  <si>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</si>
  <si>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</si>
  <si>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</si>
  <si>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</si>
  <si>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</si>
  <si>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</si>
  <si>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</si>
  <si>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</si>
  <si>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</si>
  <si>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</si>
  <si>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</si>
  <si>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</si>
  <si>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</si>
  <si>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</si>
  <si>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</si>
  <si>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</si>
  <si>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</si>
  <si>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</si>
  <si>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</si>
  <si>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</si>
  <si>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</si>
  <si>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</si>
  <si>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</si>
  <si>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</si>
  <si>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</si>
  <si>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</si>
  <si>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</si>
  <si>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</si>
  <si>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</si>
  <si>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</si>
  <si>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</si>
  <si>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</si>
  <si>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</si>
  <si>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</si>
  <si>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</si>
  <si>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</si>
  <si>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</si>
  <si>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</si>
  <si>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</si>
  <si>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</si>
  <si>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</si>
  <si>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</si>
  <si>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</si>
  <si>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</si>
  <si>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</si>
  <si>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</si>
  <si>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</si>
  <si>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</si>
  <si>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</si>
  <si>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</si>
  <si>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</si>
  <si>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</si>
  <si>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</si>
  <si>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</si>
  <si>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</si>
  <si>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</si>
  <si>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</si>
  <si>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</si>
  <si>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</si>
  <si>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</si>
  <si>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</si>
  <si>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</si>
  <si>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</si>
  <si>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</si>
  <si>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</si>
  <si>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</si>
  <si>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</si>
  <si>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</si>
  <si>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</si>
  <si>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</si>
  <si>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</si>
  <si>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</si>
  <si>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</si>
  <si>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</si>
  <si>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</si>
  <si>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</si>
  <si>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</si>
  <si>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</si>
  <si>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</si>
  <si>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</si>
  <si>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</si>
  <si>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</si>
  <si>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</si>
  <si>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</si>
  <si>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</si>
  <si>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</si>
  <si>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</si>
  <si>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</si>
  <si>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</si>
  <si>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</si>
  <si>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</si>
  <si>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</si>
  <si>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</si>
  <si>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</si>
  <si>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</si>
  <si>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</si>
  <si>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</si>
  <si>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</si>
  <si>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</si>
  <si>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</si>
  <si>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</si>
  <si>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</si>
  <si>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</si>
  <si>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</si>
  <si>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</si>
  <si>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</si>
  <si>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</si>
  <si>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</si>
  <si>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</si>
  <si>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</si>
  <si>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</si>
  <si>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</si>
  <si>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</si>
  <si>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</si>
  <si>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</si>
  <si>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</si>
  <si>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</si>
  <si>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</si>
  <si>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</si>
  <si>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</si>
  <si>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</si>
  <si>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</si>
  <si>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</si>
  <si>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</si>
  <si>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</si>
  <si>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</si>
  <si>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</si>
  <si>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</si>
  <si>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</si>
  <si>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</si>
  <si>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</si>
  <si>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</si>
  <si>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</si>
  <si>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</si>
  <si>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</si>
  <si>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</si>
  <si>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</si>
  <si>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</si>
  <si>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</si>
  <si>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</si>
  <si>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</si>
  <si>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</si>
  <si>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</si>
  <si>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</si>
  <si>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</si>
  <si>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</si>
  <si>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</si>
  <si>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</si>
  <si>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</si>
  <si>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</si>
  <si>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</si>
  <si>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</si>
  <si>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</si>
  <si>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</si>
  <si>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</si>
  <si>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</si>
  <si>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</si>
  <si>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</si>
  <si>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</si>
  <si>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</si>
  <si>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</si>
  <si>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</si>
  <si>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</si>
  <si>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</si>
  <si>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</si>
  <si>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</si>
  <si>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</si>
  <si>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</si>
  <si>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</si>
  <si>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</si>
  <si>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</si>
  <si>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</si>
  <si>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</si>
  <si>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</si>
  <si>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</si>
  <si>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</si>
  <si>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</si>
  <si>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</si>
  <si>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</si>
  <si>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</si>
  <si>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</si>
  <si>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</si>
  <si>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</si>
  <si>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</si>
  <si>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</si>
  <si>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</si>
  <si>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</si>
  <si>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</si>
  <si>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</si>
  <si>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</si>
  <si>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</si>
  <si>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</si>
  <si>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</si>
  <si>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</si>
  <si>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</si>
  <si>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</si>
  <si>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</si>
  <si>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</si>
  <si>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</si>
  <si>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</si>
  <si>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</si>
  <si>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</si>
  <si>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</si>
  <si>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</si>
  <si>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</si>
  <si>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</si>
  <si>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</si>
  <si>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</si>
  <si>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</si>
  <si>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</si>
  <si>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</si>
  <si>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</si>
  <si>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</si>
  <si>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</si>
  <si>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</si>
  <si>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</si>
  <si>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</si>
  <si>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</si>
  <si>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</si>
  <si>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</si>
  <si>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</si>
  <si>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</si>
  <si>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</si>
  <si>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</si>
  <si>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</si>
  <si>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</si>
  <si>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</si>
  <si>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</si>
  <si>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</si>
  <si>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</si>
  <si>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</si>
  <si>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</si>
  <si>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</si>
  <si>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</si>
  <si>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</si>
  <si>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</si>
  <si>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</si>
  <si>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</si>
  <si>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</si>
  <si>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</si>
  <si>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</si>
  <si>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</si>
  <si>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</si>
  <si>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</si>
  <si>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</si>
  <si>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</si>
  <si>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</si>
  <si>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</si>
  <si>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</si>
  <si>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</si>
  <si>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</si>
  <si>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</si>
  <si>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</si>
  <si>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</si>
  <si>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</si>
  <si>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</si>
  <si>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</si>
  <si>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</si>
  <si>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</si>
  <si>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</si>
  <si>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</si>
  <si>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</si>
  <si>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</si>
  <si>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</si>
  <si>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</si>
  <si>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</si>
  <si>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</si>
  <si>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</si>
  <si>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</si>
  <si>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</si>
  <si>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</si>
  <si>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</si>
  <si>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</si>
  <si>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</si>
  <si>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</si>
  <si>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</si>
  <si>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</si>
  <si>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</si>
  <si>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</si>
  <si>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</si>
  <si>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</si>
  <si>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</si>
  <si>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</si>
  <si>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</si>
  <si>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</si>
  <si>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</si>
  <si>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</si>
  <si>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</si>
  <si>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</si>
  <si>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</si>
  <si>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</si>
  <si>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</si>
  <si>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</si>
  <si>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</si>
  <si>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</si>
  <si>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</si>
  <si>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</si>
  <si>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</si>
  <si>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</si>
  <si>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</si>
  <si>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</si>
  <si>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</si>
  <si>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</si>
  <si>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</si>
  <si>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</si>
  <si>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</si>
  <si>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</si>
  <si>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</si>
  <si>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</si>
  <si>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</si>
  <si>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</si>
  <si>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</si>
  <si>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</si>
  <si>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</si>
  <si>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</si>
  <si>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</si>
  <si>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</si>
  <si>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</si>
  <si>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</si>
  <si>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</si>
  <si>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</si>
  <si>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</si>
  <si>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</si>
  <si>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</si>
  <si>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</si>
  <si>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</si>
  <si>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</si>
  <si>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</si>
  <si>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</si>
  <si>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</si>
  <si>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</si>
  <si>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</si>
  <si>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</si>
  <si>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</si>
  <si>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</si>
  <si>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</si>
  <si>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</si>
  <si>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</si>
  <si>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</si>
  <si>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</si>
  <si>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</si>
  <si>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</si>
  <si>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</si>
  <si>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</si>
  <si>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</si>
  <si>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</si>
  <si>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</si>
  <si>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</si>
  <si>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</si>
  <si>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</si>
  <si>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</si>
  <si>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</si>
  <si>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</si>
  <si>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</si>
  <si>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</si>
  <si>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</si>
  <si>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</si>
  <si>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</si>
  <si>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</si>
  <si>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</si>
  <si>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</si>
  <si>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</si>
  <si>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</si>
  <si>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</si>
  <si>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</si>
  <si>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</si>
  <si>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</si>
  <si>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</si>
  <si>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</si>
  <si>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</si>
  <si>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</si>
  <si>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</si>
  <si>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</si>
  <si>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</si>
  <si>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</si>
  <si>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</si>
  <si>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</si>
  <si>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</si>
  <si>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</si>
  <si>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</si>
  <si>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</si>
  <si>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</si>
  <si>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</si>
  <si>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</si>
  <si>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</si>
  <si>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</si>
  <si>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</si>
  <si>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</si>
  <si>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</si>
  <si>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</si>
  <si>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</si>
  <si>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</si>
  <si>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</si>
  <si>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</si>
  <si>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</si>
  <si>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</si>
  <si>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</si>
  <si>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</si>
  <si>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</si>
  <si>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</si>
  <si>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</si>
  <si>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</si>
  <si>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</si>
  <si>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</si>
  <si>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</si>
  <si>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</si>
  <si>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</si>
  <si>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</si>
  <si>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</si>
  <si>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</si>
  <si>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</si>
  <si>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</si>
  <si>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</si>
  <si>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</si>
  <si>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</si>
  <si>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</si>
  <si>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</si>
  <si>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</si>
  <si>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</si>
  <si>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</si>
  <si>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</si>
  <si>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</si>
  <si>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</si>
  <si>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</si>
  <si>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</si>
  <si>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</si>
  <si>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</si>
  <si>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</si>
  <si>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</si>
  <si>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</si>
  <si>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</si>
  <si>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</si>
  <si>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</si>
  <si>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</si>
  <si>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</si>
  <si>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</si>
  <si>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</si>
  <si>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</si>
  <si>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</si>
  <si>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</si>
  <si>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</si>
  <si>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</si>
  <si>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</si>
  <si>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</si>
  <si>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</si>
  <si>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</si>
  <si>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</si>
  <si>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</si>
  <si>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</si>
  <si>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</si>
  <si>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</si>
  <si>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</si>
  <si>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</si>
  <si>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</si>
  <si>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</si>
  <si>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</si>
  <si>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</si>
  <si>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</si>
  <si>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</si>
  <si>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</si>
  <si>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</si>
  <si>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</si>
  <si>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</si>
  <si>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</si>
  <si>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</si>
  <si>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</si>
  <si>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</si>
  <si>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</si>
  <si>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</si>
  <si>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</si>
  <si>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</si>
  <si>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</si>
  <si>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</si>
  <si>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</si>
  <si>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</si>
  <si>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</si>
  <si>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</si>
  <si>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</si>
  <si>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</si>
  <si>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</si>
  <si>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</si>
  <si>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</si>
  <si>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</si>
  <si>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</si>
  <si>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</si>
  <si>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</si>
  <si>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</si>
  <si>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</si>
  <si>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</si>
  <si>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</si>
  <si>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</si>
  <si>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</si>
  <si>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</si>
  <si>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</si>
  <si>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</si>
  <si>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</si>
  <si>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</si>
  <si>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</si>
  <si>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</si>
  <si>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</si>
  <si>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</si>
  <si>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</si>
  <si>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</si>
  <si>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</si>
  <si>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</si>
  <si>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</si>
  <si>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</si>
  <si>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</si>
  <si>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</si>
  <si>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</si>
  <si>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</si>
  <si>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</si>
  <si>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</si>
  <si>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</si>
  <si>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</si>
  <si>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</si>
  <si>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</si>
  <si>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</si>
  <si>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</si>
  <si>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</si>
  <si>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</si>
  <si>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</si>
  <si>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</si>
  <si>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</si>
  <si>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</si>
  <si>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</si>
  <si>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</si>
  <si>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</si>
  <si>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</si>
  <si>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</si>
  <si>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</si>
  <si>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</si>
  <si>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</si>
  <si>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</si>
  <si>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</si>
  <si>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</si>
  <si>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</si>
  <si>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</si>
  <si>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</si>
  <si>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</si>
  <si>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</si>
  <si>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</si>
  <si>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</si>
  <si>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</si>
  <si>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</si>
  <si>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</si>
  <si>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</si>
  <si>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</si>
  <si>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</si>
  <si>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</si>
  <si>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</si>
  <si>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</si>
  <si>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</si>
  <si>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</si>
  <si>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</si>
  <si>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</si>
  <si>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</si>
  <si>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</si>
  <si>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</si>
  <si>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</si>
  <si>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</si>
  <si>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</si>
  <si>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</si>
  <si>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</si>
  <si>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</si>
  <si>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</si>
  <si>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</si>
  <si>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</si>
  <si>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</si>
  <si>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</si>
  <si>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</si>
  <si>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</si>
  <si>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</si>
  <si>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</si>
  <si>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</si>
  <si>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</si>
  <si>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</si>
  <si>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</si>
  <si>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</si>
  <si>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</si>
  <si>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</si>
  <si>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</si>
  <si>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</si>
  <si>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</si>
  <si>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</si>
  <si>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</si>
  <si>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</si>
  <si>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</si>
  <si>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</si>
  <si>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</si>
  <si>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</si>
  <si>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</si>
  <si>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</si>
  <si>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</si>
  <si>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</si>
  <si>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</si>
  <si>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</si>
  <si>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</si>
  <si>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</si>
  <si>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</si>
  <si>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</si>
  <si>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</si>
  <si>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</si>
  <si>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</si>
  <si>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</si>
  <si>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</si>
  <si>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</si>
  <si>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</si>
  <si>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</si>
  <si>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</si>
  <si>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</si>
  <si>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</si>
  <si>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</si>
  <si>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</si>
  <si>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</si>
  <si>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</si>
  <si>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</si>
  <si>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</si>
  <si>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</si>
  <si>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</si>
  <si>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</si>
  <si>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</si>
  <si>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</si>
  <si>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</si>
  <si>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</si>
  <si>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</si>
  <si>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</si>
  <si>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</si>
  <si>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</si>
  <si>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</si>
  <si>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</si>
  <si>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</si>
  <si>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</si>
  <si>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</si>
  <si>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</si>
  <si>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</si>
  <si>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</si>
  <si>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</si>
  <si>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</si>
  <si>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</si>
  <si>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</si>
  <si>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</si>
  <si>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</si>
  <si>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</si>
  <si>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</si>
  <si>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</si>
  <si>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</si>
  <si>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</si>
  <si>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</si>
  <si>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</si>
  <si>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</si>
  <si>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</si>
  <si>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</si>
  <si>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</si>
  <si>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</si>
  <si>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</si>
  <si>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</si>
  <si>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</si>
  <si>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</si>
  <si>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</si>
  <si>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</si>
  <si>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</si>
  <si>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</si>
  <si>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</si>
  <si>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</si>
  <si>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</si>
  <si>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</si>
  <si>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</si>
  <si>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</si>
  <si>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</si>
  <si>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</si>
  <si>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</si>
  <si>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</si>
  <si>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</si>
  <si>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</si>
  <si>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</si>
  <si>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</si>
  <si>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</si>
  <si>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</si>
  <si>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</si>
  <si>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</si>
  <si>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</si>
  <si>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</si>
  <si>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</si>
  <si>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</si>
  <si>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</si>
  <si>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</si>
  <si>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</si>
  <si>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</si>
  <si>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</si>
  <si>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</si>
  <si>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</si>
  <si>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</si>
  <si>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</si>
  <si>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</si>
  <si>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</si>
  <si>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</si>
  <si>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</si>
  <si>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</si>
  <si>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</si>
  <si>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</si>
  <si>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</si>
  <si>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</si>
  <si>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</si>
  <si>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</si>
  <si>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</si>
  <si>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</si>
  <si>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</si>
  <si>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</si>
  <si>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</si>
  <si>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</si>
  <si>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</si>
  <si>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</si>
  <si>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</si>
  <si>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</si>
  <si>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</si>
  <si>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</si>
  <si>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</si>
  <si>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</si>
  <si>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</si>
  <si>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</si>
  <si>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</si>
  <si>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</si>
  <si>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</si>
  <si>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</si>
  <si>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</si>
  <si>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</si>
  <si>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</si>
  <si>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</si>
  <si>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</si>
  <si>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</si>
  <si>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</si>
  <si>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</si>
  <si>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</si>
  <si>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</si>
  <si>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</si>
  <si>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</si>
  <si>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</si>
  <si>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</si>
  <si>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</si>
  <si>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</si>
  <si>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</si>
  <si>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</si>
  <si>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</si>
  <si>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</si>
  <si>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</si>
  <si>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</si>
  <si>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</si>
  <si>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</si>
  <si>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</si>
  <si>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</si>
  <si>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</si>
  <si>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</si>
  <si>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</si>
  <si>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</si>
  <si>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</si>
  <si>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</si>
  <si>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</si>
  <si>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</si>
  <si>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</si>
  <si>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</si>
  <si>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</si>
  <si>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</si>
  <si>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</si>
  <si>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</si>
  <si>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</si>
  <si>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</si>
  <si>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</si>
  <si>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</si>
  <si>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</si>
  <si>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</si>
  <si>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</si>
  <si>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</si>
  <si>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</si>
  <si>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</si>
  <si>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</si>
  <si>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</si>
  <si>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</si>
  <si>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</si>
  <si>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</si>
  <si>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</si>
  <si>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</si>
  <si>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</si>
  <si>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</si>
  <si>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</si>
  <si>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</si>
  <si>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</si>
  <si>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</si>
  <si>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</si>
  <si>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</si>
  <si>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</si>
  <si>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</si>
  <si>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</si>
  <si>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</si>
  <si>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</si>
  <si>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</si>
  <si>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</si>
  <si>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</si>
  <si>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</si>
  <si>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</si>
  <si>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</si>
  <si>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</si>
  <si>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</si>
  <si>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</si>
  <si>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</si>
  <si>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</si>
  <si>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</si>
  <si>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</si>
  <si>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</si>
  <si>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</si>
  <si>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</si>
  <si>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</si>
  <si>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</si>
  <si>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</si>
  <si>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</si>
  <si>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</si>
  <si>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</si>
  <si>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</si>
  <si>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</si>
  <si>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</si>
  <si>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</si>
  <si>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</si>
  <si>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</si>
  <si>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</si>
  <si>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</si>
  <si>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</si>
  <si>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</si>
  <si>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</si>
  <si>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</si>
  <si>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</si>
  <si>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</si>
  <si>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</si>
  <si>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</si>
  <si>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</si>
  <si>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</si>
  <si>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</si>
  <si>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</si>
  <si>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</si>
  <si>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</si>
  <si>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</si>
  <si>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</si>
  <si>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</si>
  <si>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</si>
  <si>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</si>
  <si>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</si>
  <si>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</si>
  <si>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</si>
  <si>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</si>
  <si>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</si>
  <si>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</si>
  <si>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</si>
  <si>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</si>
  <si>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</si>
  <si>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</si>
  <si>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</si>
  <si>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</si>
  <si>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</si>
  <si>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</si>
  <si>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</si>
  <si>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</si>
  <si>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</si>
  <si>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</si>
  <si>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</si>
  <si>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</si>
  <si>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</si>
  <si>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</si>
  <si>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</si>
  <si>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</si>
  <si>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</si>
  <si>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</si>
  <si>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</si>
  <si>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</si>
  <si>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</si>
  <si>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</si>
  <si>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</si>
  <si>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</si>
  <si>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</si>
  <si>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</si>
  <si>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</si>
  <si>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</si>
  <si>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</si>
  <si>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</si>
  <si>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</si>
  <si>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</si>
  <si>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</si>
  <si>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</si>
  <si>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</si>
  <si>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</si>
  <si>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</si>
  <si>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</si>
  <si>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</si>
  <si>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</si>
  <si>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</si>
  <si>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</si>
  <si>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</si>
  <si>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</si>
  <si>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</si>
  <si>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</si>
  <si>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</si>
  <si>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</si>
  <si>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</si>
  <si>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</si>
  <si>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</si>
  <si>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</si>
  <si>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</si>
  <si>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</si>
  <si>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</si>
  <si>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</si>
  <si>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</si>
  <si>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</si>
  <si>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</si>
  <si>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</si>
  <si>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</si>
  <si>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</si>
  <si>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</si>
  <si>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</si>
  <si>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</si>
  <si>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</si>
  <si>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</si>
  <si>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</si>
  <si>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</si>
  <si>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</si>
  <si>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</si>
  <si>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</si>
  <si>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</si>
  <si>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</si>
  <si>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</si>
  <si>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</si>
  <si>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</si>
  <si>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</si>
  <si>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</si>
  <si>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</si>
  <si>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</si>
  <si>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</si>
  <si>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</si>
  <si>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</si>
  <si>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</si>
  <si>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</si>
  <si>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</si>
  <si>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</si>
  <si>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</si>
  <si>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</si>
  <si>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</si>
  <si>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</si>
  <si>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</si>
  <si>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</si>
  <si>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</si>
  <si>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</si>
  <si>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</si>
  <si>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</si>
  <si>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</si>
  <si>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</si>
  <si>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</si>
  <si>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</si>
  <si>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</si>
  <si>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</si>
  <si>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</si>
  <si>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</si>
  <si>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</si>
  <si>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</si>
  <si>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</si>
  <si>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</si>
  <si>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</si>
  <si>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</si>
  <si>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</si>
  <si>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</si>
  <si>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</si>
  <si>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</si>
  <si>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</si>
  <si>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</si>
  <si>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</si>
  <si>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</si>
  <si>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</si>
  <si>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</si>
  <si>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</si>
  <si>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</si>
  <si>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</si>
  <si>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</si>
  <si>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</si>
  <si>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</si>
  <si>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</si>
  <si>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</si>
  <si>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</si>
  <si>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</si>
  <si>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</si>
  <si>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</si>
  <si>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</si>
  <si>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</si>
  <si>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</si>
  <si>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</si>
  <si>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</si>
  <si>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</si>
  <si>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</si>
  <si>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</si>
  <si>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</si>
  <si>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</si>
  <si>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</si>
  <si>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</si>
  <si>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</si>
  <si>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</si>
  <si>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</si>
  <si>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</si>
  <si>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</si>
  <si>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</si>
  <si>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</si>
  <si>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</si>
  <si>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</si>
  <si>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</si>
  <si>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</si>
  <si>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</si>
  <si>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</si>
  <si>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</si>
  <si>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</si>
  <si>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</si>
  <si>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</si>
  <si>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</si>
  <si>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</si>
  <si>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</si>
  <si>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</si>
  <si>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</si>
  <si>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</si>
  <si>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</si>
  <si>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</si>
  <si>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</si>
  <si>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</si>
  <si>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</si>
  <si>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</si>
  <si>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</si>
  <si>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</si>
  <si>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</si>
  <si>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</si>
  <si>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</si>
  <si>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</si>
  <si>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</si>
  <si>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</si>
  <si>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</si>
  <si>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</si>
  <si>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</si>
  <si>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</si>
  <si>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</si>
  <si>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</si>
  <si>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</si>
  <si>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</si>
  <si>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</si>
  <si>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</si>
  <si>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</si>
  <si>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</si>
  <si>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</si>
  <si>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</si>
  <si>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</si>
  <si>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</si>
  <si>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</si>
  <si>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</si>
  <si>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</si>
  <si>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</si>
  <si>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</si>
  <si>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</si>
  <si>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</si>
  <si>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</si>
  <si>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</si>
  <si>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</si>
  <si>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</si>
  <si>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</si>
  <si>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</si>
  <si>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</si>
  <si>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</si>
  <si>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</si>
  <si>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</si>
  <si>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</si>
  <si>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</si>
  <si>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</si>
  <si>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</si>
  <si>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</si>
  <si>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</si>
  <si>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</si>
  <si>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</si>
  <si>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</si>
  <si>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</si>
  <si>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</si>
  <si>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</si>
  <si>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</si>
  <si>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</si>
  <si>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</si>
  <si>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</si>
  <si>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</si>
  <si>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</si>
  <si>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</si>
  <si>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</si>
  <si>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</si>
  <si>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</si>
  <si>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</si>
  <si>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</si>
  <si>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</si>
  <si>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</si>
  <si>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</si>
  <si>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</si>
  <si>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</si>
  <si>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</si>
  <si>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</si>
  <si>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</si>
  <si>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</si>
  <si>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</si>
  <si>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</si>
  <si>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</si>
  <si>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</si>
  <si>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</si>
  <si>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</si>
  <si>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</si>
  <si>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</si>
  <si>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</si>
  <si>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</si>
  <si>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</si>
  <si>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</si>
  <si>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</si>
  <si>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</si>
  <si>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</si>
  <si>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</si>
  <si>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</si>
  <si>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</si>
  <si>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</si>
  <si>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</si>
  <si>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</si>
  <si>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</si>
  <si>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</si>
  <si>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</si>
  <si>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</si>
  <si>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</si>
  <si>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</si>
  <si>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</si>
  <si>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</si>
  <si>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</si>
  <si>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</si>
  <si>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</si>
  <si>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</si>
  <si>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</si>
  <si>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</si>
  <si>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</si>
  <si>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</si>
  <si>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</si>
  <si>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</si>
  <si>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</si>
  <si>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</si>
  <si>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</si>
  <si>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</si>
  <si>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</si>
  <si>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</si>
  <si>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</si>
  <si>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</si>
  <si>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</si>
  <si>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</si>
  <si>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</si>
  <si>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</si>
  <si>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</si>
  <si>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</si>
  <si>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</si>
  <si>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</si>
  <si>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</si>
  <si>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</si>
  <si>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</si>
  <si>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</si>
  <si>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</si>
  <si>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</si>
  <si>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</si>
  <si>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</si>
  <si>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</si>
  <si>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</si>
  <si>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</si>
  <si>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</si>
  <si>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</si>
  <si>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</si>
  <si>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</si>
  <si>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</si>
  <si>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</si>
  <si>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</si>
  <si>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</si>
  <si>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</si>
  <si>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</si>
  <si>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</si>
  <si>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</si>
  <si>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</si>
  <si>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</si>
  <si>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</si>
  <si>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</si>
  <si>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</si>
  <si>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</si>
  <si>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</si>
  <si>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</si>
  <si>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</si>
  <si>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</si>
  <si>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</si>
  <si>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</si>
  <si>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</si>
  <si>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</si>
  <si>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</si>
  <si>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</si>
  <si>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</si>
  <si>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</si>
  <si>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</si>
  <si>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</si>
  <si>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</si>
  <si>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</si>
  <si>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</si>
  <si>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</si>
  <si>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</si>
  <si>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</si>
  <si>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</si>
  <si>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</si>
  <si>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</si>
  <si>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</si>
  <si>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</si>
  <si>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</si>
  <si>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</si>
  <si>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</si>
  <si>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</si>
  <si>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</si>
  <si>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</si>
  <si>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</si>
  <si>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</si>
  <si>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</si>
  <si>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</si>
  <si>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</si>
  <si>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</si>
  <si>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</si>
  <si>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</si>
  <si>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</si>
  <si>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</si>
  <si>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</si>
  <si>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</si>
  <si>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</si>
  <si>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</si>
  <si>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</si>
  <si>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</si>
  <si>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</si>
  <si>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</si>
  <si>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</si>
  <si>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</si>
  <si>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</si>
  <si>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</si>
  <si>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</si>
  <si>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</si>
  <si>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</si>
  <si>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</si>
  <si>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</si>
  <si>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</si>
  <si>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</si>
  <si>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</si>
  <si>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</si>
  <si>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</si>
  <si>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</si>
  <si>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</si>
  <si>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</si>
  <si>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</si>
  <si>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</si>
  <si>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</si>
  <si>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</si>
  <si>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</si>
  <si>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</si>
  <si>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</si>
  <si>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</si>
  <si>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</si>
  <si>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</si>
  <si>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</si>
  <si>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</si>
  <si>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</si>
  <si>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</si>
  <si>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</si>
  <si>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</si>
  <si>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</si>
  <si>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</si>
  <si>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</si>
  <si>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</si>
  <si>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</si>
  <si>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</si>
  <si>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</si>
  <si>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</si>
  <si>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</si>
  <si>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</si>
  <si>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</si>
  <si>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</si>
  <si>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</si>
  <si>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</si>
  <si>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</si>
  <si>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</si>
  <si>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</si>
  <si>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</si>
  <si>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</si>
  <si>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</si>
  <si>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</si>
  <si>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</si>
  <si>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</si>
  <si>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</si>
  <si>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</si>
  <si>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</si>
  <si>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</si>
  <si>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</si>
  <si>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</si>
  <si>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</si>
  <si>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</si>
  <si>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</si>
  <si>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</si>
  <si>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</si>
  <si>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</si>
  <si>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</si>
  <si>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</si>
  <si>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</si>
  <si>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</si>
  <si>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</si>
  <si>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</si>
  <si>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</si>
  <si>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</si>
  <si>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</si>
  <si>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</si>
  <si>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</si>
  <si>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</si>
  <si>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</si>
  <si>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</si>
  <si>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</si>
  <si>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</si>
  <si>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</si>
  <si>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</si>
  <si>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</si>
  <si>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</si>
  <si>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</si>
  <si>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</si>
  <si>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</si>
  <si>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</si>
  <si>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</si>
  <si>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</si>
  <si>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</si>
  <si>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</si>
  <si>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</si>
  <si>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</si>
  <si>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</si>
  <si>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</si>
  <si>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</si>
  <si>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</si>
  <si>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</si>
  <si>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</si>
  <si>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</si>
  <si>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</si>
  <si>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</si>
  <si>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</si>
  <si>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</si>
  <si>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</si>
  <si>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</si>
  <si>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</si>
  <si>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</si>
  <si>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</si>
  <si>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</si>
  <si>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</si>
  <si>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</si>
  <si>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</si>
  <si>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</si>
  <si>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</si>
  <si>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</si>
  <si>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</si>
  <si>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</si>
  <si>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</si>
  <si>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</si>
  <si>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</si>
  <si>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</si>
  <si>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</si>
  <si>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</si>
  <si>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</si>
  <si>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</si>
  <si>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</si>
  <si>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</si>
  <si>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</si>
  <si>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</si>
  <si>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</si>
  <si>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</si>
  <si>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</si>
  <si>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</si>
  <si>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</si>
  <si>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</si>
  <si>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</si>
  <si>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</si>
  <si>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</si>
  <si>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</si>
  <si>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</si>
  <si>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</si>
  <si>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</si>
  <si>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</si>
  <si>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</si>
  <si>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</si>
  <si>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</si>
  <si>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</si>
  <si>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</si>
  <si>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</si>
  <si>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</si>
  <si>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</si>
  <si>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</si>
  <si>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</si>
  <si>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</si>
  <si>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</si>
  <si>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</si>
  <si>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</si>
  <si>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</si>
  <si>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</si>
  <si>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</si>
  <si>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</si>
  <si>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</si>
  <si>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</si>
  <si>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</si>
  <si>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</si>
  <si>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</si>
  <si>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</si>
  <si>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</si>
  <si>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</si>
  <si>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</si>
  <si>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</si>
  <si>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</si>
  <si>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</si>
  <si>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</si>
  <si>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</si>
  <si>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</si>
  <si>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</si>
  <si>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</si>
  <si>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</si>
  <si>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</si>
  <si>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</si>
  <si>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</si>
  <si>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</si>
  <si>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</si>
  <si>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</si>
  <si>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</si>
  <si>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</si>
  <si>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</si>
  <si>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</si>
  <si>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</si>
  <si>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</si>
  <si>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</si>
  <si>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</si>
  <si>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</si>
  <si>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</si>
  <si>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</si>
  <si>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</si>
  <si>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</si>
  <si>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</si>
  <si>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</si>
  <si>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</si>
  <si>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</si>
  <si>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</si>
  <si>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</si>
  <si>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</si>
  <si>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</si>
  <si>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</si>
  <si>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</si>
  <si>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</si>
  <si>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</si>
  <si>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</si>
  <si>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</si>
  <si>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</si>
  <si>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</si>
  <si>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</si>
  <si>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</si>
  <si>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</si>
  <si>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</si>
  <si>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</si>
  <si>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</si>
  <si>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</si>
  <si>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</si>
  <si>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</si>
  <si>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</si>
  <si>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</si>
  <si>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</si>
  <si>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</si>
  <si>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</si>
  <si>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</si>
  <si>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</si>
  <si>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</si>
  <si>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</si>
  <si>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</si>
  <si>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</si>
  <si>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</si>
  <si>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</si>
  <si>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</si>
  <si>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</si>
  <si>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</si>
  <si>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</si>
  <si>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</si>
  <si>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</si>
  <si>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</si>
  <si>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</si>
  <si>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</si>
  <si>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</si>
  <si>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</si>
  <si>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</si>
  <si>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</si>
  <si>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</si>
  <si>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</si>
  <si>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</si>
  <si>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</si>
  <si>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</si>
  <si>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</si>
  <si>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</si>
  <si>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</si>
  <si>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</si>
  <si>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</si>
  <si>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</si>
  <si>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</si>
  <si>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</si>
  <si>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</si>
  <si>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</si>
  <si>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</si>
  <si>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</si>
  <si>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</si>
  <si>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</si>
  <si>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</si>
  <si>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</si>
  <si>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</si>
  <si>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</si>
  <si>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</si>
  <si>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</si>
  <si>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</si>
  <si>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</si>
  <si>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</si>
  <si>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</si>
  <si>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</si>
  <si>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</si>
  <si>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</si>
  <si>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</si>
  <si>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</si>
  <si>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</si>
  <si>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</si>
  <si>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</si>
  <si>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</si>
  <si>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</si>
  <si>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</si>
  <si>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</si>
  <si>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</si>
  <si>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</si>
  <si>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</si>
  <si>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</si>
  <si>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</si>
  <si>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</si>
  <si>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</si>
  <si>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</si>
  <si>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</si>
  <si>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</si>
  <si>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</si>
  <si>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</si>
  <si>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</si>
  <si>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</si>
  <si>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</si>
  <si>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</si>
  <si>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</si>
  <si>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</si>
  <si>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</si>
  <si>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</si>
  <si>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</si>
  <si>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</si>
  <si>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</si>
  <si>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</si>
  <si>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</si>
  <si>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</si>
  <si>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</si>
  <si>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</si>
  <si>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</si>
  <si>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</si>
  <si>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</si>
  <si>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</si>
  <si>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</si>
  <si>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</si>
  <si>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</si>
  <si>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</si>
  <si>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</si>
  <si>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</si>
  <si>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</si>
  <si>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</si>
  <si>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</si>
  <si>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</si>
  <si>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</si>
  <si>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</si>
  <si>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</si>
  <si>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</si>
  <si>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</si>
  <si>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</si>
  <si>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</si>
  <si>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</si>
  <si>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</si>
  <si>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</si>
  <si>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</si>
  <si>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</si>
  <si>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</si>
  <si>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</si>
  <si>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</si>
  <si>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</si>
  <si>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</si>
  <si>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</si>
  <si>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</si>
  <si>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</si>
  <si>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</si>
  <si>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</si>
  <si>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</si>
  <si>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</si>
  <si>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</si>
  <si>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</si>
  <si>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</si>
  <si>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</si>
  <si>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</si>
  <si>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</si>
  <si>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</si>
  <si>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</si>
  <si>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</si>
  <si>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</si>
  <si>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</si>
  <si>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</si>
  <si>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</si>
  <si>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</si>
  <si>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</si>
  <si>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</si>
  <si>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</si>
  <si>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</si>
  <si>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</si>
  <si>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</si>
  <si>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</si>
  <si>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</si>
  <si>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</si>
  <si>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</si>
  <si>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</si>
  <si>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</si>
  <si>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</si>
  <si>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</si>
  <si>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</si>
  <si>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</si>
  <si>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</si>
  <si>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</si>
  <si>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</si>
  <si>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</si>
  <si>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</si>
  <si>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</si>
  <si>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</si>
  <si>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</si>
  <si>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</si>
  <si>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</si>
  <si>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</si>
  <si>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</si>
  <si>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</si>
  <si>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</si>
  <si>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</si>
  <si>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</si>
  <si>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</si>
  <si>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</si>
  <si>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</si>
  <si>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</si>
  <si>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</si>
  <si>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</si>
  <si>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</si>
  <si>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</si>
  <si>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</si>
  <si>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</si>
  <si>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</si>
  <si>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</si>
  <si>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</si>
  <si>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</si>
  <si>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</si>
  <si>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</si>
  <si>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</si>
  <si>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</si>
  <si>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</si>
  <si>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</si>
  <si>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</si>
  <si>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</si>
  <si>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</si>
  <si>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</si>
  <si>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</si>
  <si>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</si>
  <si>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</si>
  <si>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</si>
  <si>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</si>
  <si>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</si>
  <si>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</si>
  <si>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</si>
  <si>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</si>
  <si>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</si>
  <si>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</si>
  <si>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</si>
  <si>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</si>
  <si>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</si>
  <si>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</si>
  <si>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</si>
  <si>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</si>
  <si>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</si>
  <si>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</si>
  <si>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</si>
  <si>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</si>
  <si>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</si>
  <si>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</si>
  <si>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</si>
  <si>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</si>
  <si>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</si>
  <si>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</si>
  <si>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</si>
  <si>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</si>
  <si>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</si>
  <si>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</si>
  <si>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</si>
  <si>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</si>
  <si>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</si>
  <si>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</si>
  <si>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</si>
  <si>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</si>
  <si>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</si>
  <si>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</si>
  <si>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</si>
  <si>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</si>
  <si>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</si>
  <si>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</si>
  <si>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</si>
  <si>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</si>
  <si>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</si>
  <si>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</si>
  <si>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</si>
  <si>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</si>
  <si>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</si>
  <si>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</si>
  <si>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</si>
  <si>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</si>
  <si>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</si>
  <si>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</si>
  <si>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</si>
  <si>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</si>
  <si>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</si>
  <si>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</si>
  <si>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</si>
  <si>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</si>
  <si>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</si>
  <si>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</si>
  <si>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</si>
  <si>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</si>
  <si>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</si>
  <si>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</si>
  <si>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</si>
  <si>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</si>
  <si>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</si>
  <si>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</si>
  <si>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</si>
  <si>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</si>
  <si>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</si>
  <si>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</si>
  <si>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</si>
  <si>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</si>
  <si>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</si>
  <si>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</si>
  <si>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</si>
  <si>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</si>
  <si>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</si>
  <si>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</si>
  <si>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</si>
  <si>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</si>
  <si>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</si>
  <si>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</si>
  <si>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</si>
  <si>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</si>
  <si>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</si>
  <si>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</si>
  <si>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</si>
  <si>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</si>
  <si>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</si>
  <si>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</si>
  <si>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</si>
  <si>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</si>
  <si>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</si>
  <si>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</si>
  <si>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</si>
  <si>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</si>
  <si>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</si>
  <si>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</si>
  <si>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</si>
  <si>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</si>
  <si>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</si>
  <si>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</si>
  <si>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</si>
  <si>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</si>
  <si>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</si>
  <si>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</si>
  <si>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</si>
  <si>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</si>
  <si>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</si>
  <si>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</si>
  <si>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</si>
  <si>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</si>
  <si>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</si>
  <si>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</si>
  <si>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</si>
  <si>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</si>
  <si>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</si>
  <si>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</si>
  <si>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</si>
  <si>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</si>
  <si>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</si>
  <si>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</si>
  <si>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</si>
  <si>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</si>
  <si>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</si>
  <si>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</si>
  <si>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</si>
  <si>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</si>
  <si>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</si>
  <si>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</si>
  <si>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</si>
  <si>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</si>
  <si>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</si>
  <si>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</si>
  <si>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</si>
  <si>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</si>
  <si>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</si>
  <si>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</si>
  <si>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</si>
  <si>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</si>
  <si>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</si>
  <si>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</si>
  <si>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</si>
  <si>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</si>
  <si>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</si>
  <si>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</si>
  <si>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</si>
  <si>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</si>
  <si>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</si>
  <si>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</si>
  <si>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</si>
  <si>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</si>
  <si>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</si>
  <si>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</si>
  <si>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</si>
  <si>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</si>
  <si>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</si>
  <si>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</si>
  <si>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</si>
  <si>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</si>
  <si>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</si>
  <si>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</si>
  <si>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</si>
  <si>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</si>
  <si>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</si>
  <si>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</si>
  <si>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</si>
  <si>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</si>
  <si>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</si>
  <si>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</si>
  <si>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</si>
  <si>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</si>
  <si>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</si>
  <si>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</si>
  <si>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</si>
  <si>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</si>
  <si>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</si>
  <si>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</si>
  <si>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</si>
  <si>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</si>
  <si>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</si>
  <si>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</si>
  <si>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</si>
  <si>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</si>
  <si>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</si>
  <si>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</si>
  <si>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</si>
  <si>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</si>
  <si>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</si>
  <si>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</si>
  <si>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</si>
  <si>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</si>
  <si>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</si>
  <si>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</si>
  <si>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</si>
  <si>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</si>
  <si>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</si>
  <si>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</si>
  <si>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</si>
  <si>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</si>
  <si>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</si>
  <si>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</si>
  <si>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</si>
  <si>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</si>
  <si>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</si>
  <si>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</si>
  <si>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</si>
  <si>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</si>
  <si>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</si>
  <si>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</si>
  <si>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</si>
  <si>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</si>
  <si>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</si>
  <si>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</si>
  <si>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</si>
  <si>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</si>
  <si>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</si>
  <si>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</si>
  <si>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</si>
  <si>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</si>
  <si>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</si>
  <si>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</si>
  <si>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</si>
  <si>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</si>
  <si>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</si>
  <si>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</si>
  <si>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</si>
  <si>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</si>
  <si>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</si>
  <si>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</si>
  <si>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</si>
  <si>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</si>
  <si>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</si>
  <si>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</si>
  <si>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</si>
  <si>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</si>
  <si>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</si>
  <si>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</si>
  <si>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</si>
  <si>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</si>
  <si>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</si>
  <si>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</si>
  <si>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</si>
  <si>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</si>
  <si>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</si>
  <si>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</si>
  <si>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</si>
  <si>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</si>
  <si>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</si>
  <si>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</si>
  <si>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</si>
  <si>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</si>
  <si>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</si>
  <si>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</si>
  <si>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</si>
  <si>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</si>
  <si>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</si>
  <si>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</si>
  <si>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</si>
  <si>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</si>
  <si>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</si>
  <si>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</si>
  <si>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</si>
  <si>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</si>
  <si>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</si>
  <si>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</si>
  <si>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</si>
  <si>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</si>
  <si>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</si>
  <si>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</si>
  <si>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</si>
  <si>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</si>
  <si>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</si>
  <si>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</si>
  <si>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</si>
  <si>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</si>
  <si>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</si>
  <si>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</si>
  <si>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</si>
  <si>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</si>
  <si>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</si>
  <si>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</si>
  <si>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</si>
  <si>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</si>
  <si>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</si>
  <si>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</si>
  <si>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</si>
  <si>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</si>
  <si>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</si>
  <si>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</si>
  <si>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</si>
  <si>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</si>
  <si>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</si>
  <si>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</si>
  <si>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</si>
  <si>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</si>
  <si>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</si>
  <si>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</si>
  <si>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</si>
  <si>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</si>
  <si>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</si>
  <si>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</si>
  <si>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</si>
  <si>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</si>
  <si>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</si>
  <si>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</si>
  <si>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</si>
  <si>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</si>
  <si>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</si>
  <si>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</si>
  <si>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</si>
  <si>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</si>
  <si>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</si>
  <si>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</si>
  <si>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</si>
  <si>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</si>
  <si>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</si>
  <si>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</si>
  <si>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</si>
  <si>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</si>
  <si>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</si>
  <si>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</si>
  <si>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</si>
  <si>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</si>
  <si>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</si>
  <si>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</si>
  <si>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</si>
  <si>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</si>
  <si>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</si>
  <si>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</si>
  <si>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</si>
  <si>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</si>
  <si>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</si>
  <si>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</si>
  <si>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</si>
  <si>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</si>
  <si>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</si>
  <si>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</si>
  <si>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</si>
  <si>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</si>
  <si>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</si>
  <si>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</si>
  <si>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</si>
  <si>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</si>
  <si>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</si>
  <si>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</si>
  <si>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</si>
  <si>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</si>
  <si>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</si>
  <si>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</si>
  <si>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</si>
  <si>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</si>
  <si>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</si>
  <si>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</si>
  <si>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</si>
  <si>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</si>
  <si>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</si>
  <si>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</si>
  <si>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</si>
  <si>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</si>
  <si>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</si>
  <si>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</si>
  <si>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</si>
  <si>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</si>
  <si>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</si>
  <si>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</si>
  <si>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</si>
  <si>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</si>
  <si>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</si>
  <si>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</si>
  <si>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</si>
  <si>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</si>
  <si>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</si>
  <si>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</si>
  <si>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</si>
  <si>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</si>
  <si>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</si>
  <si>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</si>
  <si>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</si>
  <si>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</si>
  <si>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</si>
  <si>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</si>
  <si>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</si>
  <si>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</si>
  <si>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</si>
  <si>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</si>
  <si>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</si>
  <si>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</si>
  <si>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</si>
  <si>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</si>
  <si>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</si>
  <si>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</si>
  <si>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</si>
  <si>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</si>
  <si>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</si>
  <si>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</si>
  <si>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</si>
  <si>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</si>
  <si>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</si>
  <si>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</si>
  <si>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</si>
  <si>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</si>
  <si>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</si>
  <si>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</si>
  <si>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</si>
  <si>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</si>
  <si>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</si>
  <si>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</si>
  <si>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</si>
  <si>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</si>
  <si>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</si>
  <si>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</si>
  <si>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</si>
  <si>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</si>
  <si>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</si>
  <si>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</si>
  <si>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</si>
  <si>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</si>
  <si>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</si>
  <si>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</si>
  <si>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</si>
  <si>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</si>
  <si>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</si>
  <si>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</si>
  <si>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</si>
  <si>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</si>
  <si>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</si>
  <si>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</si>
  <si>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</si>
  <si>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</si>
  <si>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</si>
  <si>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</si>
  <si>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</si>
  <si>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</si>
  <si>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</si>
  <si>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</si>
  <si>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</si>
  <si>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</si>
  <si>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</si>
  <si>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</si>
  <si>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</si>
  <si>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</si>
  <si>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</si>
  <si>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</si>
  <si>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</si>
  <si>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</si>
  <si>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</si>
  <si>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</si>
  <si>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</si>
  <si>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</si>
  <si>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</si>
  <si>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</si>
  <si>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</si>
  <si>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</si>
  <si>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</si>
  <si>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</si>
  <si>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</si>
  <si>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</si>
  <si>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</si>
  <si>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</si>
  <si>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</si>
  <si>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</si>
  <si>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</si>
  <si>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</si>
  <si>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</si>
  <si>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</si>
  <si>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</si>
  <si>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</si>
  <si>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</si>
  <si>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</si>
  <si>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</si>
  <si>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</si>
  <si>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</si>
  <si>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</si>
  <si>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</si>
  <si>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</si>
  <si>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</si>
  <si>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</si>
  <si>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</si>
  <si>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</si>
  <si>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</si>
  <si>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</si>
  <si>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</si>
  <si>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</si>
  <si>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</si>
  <si>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</si>
  <si>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</si>
  <si>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</si>
  <si>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</si>
  <si>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</si>
  <si>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</si>
  <si>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</si>
  <si>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</si>
  <si>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</si>
  <si>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</si>
  <si>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</si>
  <si>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</si>
  <si>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</si>
  <si>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</si>
  <si>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</si>
  <si>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</si>
  <si>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</si>
  <si>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</si>
  <si>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</si>
  <si>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</si>
  <si>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</si>
  <si>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</si>
  <si>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</si>
  <si>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</si>
  <si>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</si>
  <si>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</si>
  <si>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</si>
  <si>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</si>
  <si>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</si>
  <si>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</si>
  <si>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</si>
  <si>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</si>
  <si>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</si>
  <si>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</si>
  <si>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</si>
  <si>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</si>
  <si>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</si>
  <si>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</si>
  <si>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</si>
  <si>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</si>
  <si>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</si>
  <si>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</si>
  <si>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</si>
  <si>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</si>
  <si>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</si>
  <si>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</si>
  <si>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</si>
  <si>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</si>
  <si>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</si>
  <si>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</si>
  <si>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</si>
  <si>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</si>
  <si>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</si>
  <si>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</si>
  <si>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</si>
  <si>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</si>
  <si>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</si>
  <si>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</si>
  <si>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</si>
  <si>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</si>
  <si>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</si>
  <si>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</si>
  <si>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</si>
  <si>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</si>
  <si>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</si>
  <si>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</si>
  <si>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</si>
  <si>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</si>
  <si>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</si>
  <si>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</si>
  <si>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</si>
  <si>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</si>
  <si>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</si>
  <si>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</si>
  <si>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</si>
  <si>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</si>
  <si>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</si>
  <si>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</si>
  <si>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</si>
  <si>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</si>
  <si>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</si>
  <si>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</si>
  <si>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</si>
  <si>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</si>
  <si>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</si>
  <si>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</si>
  <si>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</si>
  <si>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</si>
  <si>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</si>
  <si>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</si>
  <si>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</si>
  <si>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</si>
  <si>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</si>
  <si>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</si>
  <si>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</si>
  <si>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</si>
  <si>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</si>
  <si>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</si>
  <si>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</si>
  <si>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</si>
  <si>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</si>
  <si>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</si>
  <si>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</si>
  <si>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</si>
  <si>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</si>
  <si>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</si>
  <si>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</si>
  <si>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</si>
  <si>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</si>
  <si>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</si>
  <si>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</si>
  <si>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</si>
  <si>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</si>
  <si>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</si>
  <si>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</si>
  <si>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</si>
  <si>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</si>
  <si>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</si>
  <si>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</si>
  <si>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</si>
  <si>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</si>
  <si>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</si>
  <si>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</si>
  <si>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</si>
  <si>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</si>
  <si>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</si>
  <si>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</si>
  <si>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</si>
  <si>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</si>
  <si>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</si>
  <si>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</si>
  <si>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</si>
  <si>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</si>
  <si>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</si>
  <si>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</si>
  <si>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</si>
  <si>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</si>
  <si>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</si>
  <si>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</si>
  <si>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</si>
  <si>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</si>
  <si>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</si>
  <si>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</si>
  <si>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</si>
  <si>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</si>
  <si>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</si>
  <si>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</si>
  <si>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</si>
  <si>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</si>
  <si>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</si>
  <si>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</si>
  <si>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</si>
  <si>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</si>
  <si>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</si>
  <si>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</si>
  <si>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</si>
  <si>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</si>
  <si>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</si>
  <si>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</si>
  <si>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</si>
  <si>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</si>
  <si>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</si>
  <si>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</si>
  <si>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</si>
  <si>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</si>
  <si>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</si>
  <si>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</si>
  <si>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</si>
  <si>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</si>
  <si>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</si>
  <si>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</si>
  <si>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</si>
  <si>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</si>
  <si>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</si>
  <si>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</si>
  <si>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</si>
  <si>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</si>
  <si>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</si>
  <si>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</si>
  <si>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</si>
  <si>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</si>
  <si>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</si>
  <si>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</si>
  <si>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</si>
  <si>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</si>
  <si>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</si>
  <si>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</si>
  <si>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</si>
  <si>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</si>
  <si>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</si>
  <si>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</si>
  <si>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</si>
  <si>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</si>
  <si>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</si>
  <si>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</si>
  <si>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</si>
  <si>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</si>
  <si>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</si>
  <si>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</si>
  <si>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</si>
  <si>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</si>
  <si>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</si>
  <si>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</si>
  <si>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</si>
  <si>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</si>
  <si>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</si>
  <si>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</si>
  <si>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</si>
  <si>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</si>
  <si>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</si>
  <si>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</si>
  <si>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</si>
  <si>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</si>
  <si>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</si>
  <si>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</si>
  <si>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</si>
  <si>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</si>
  <si>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</si>
  <si>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</si>
  <si>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</si>
  <si>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</si>
  <si>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</si>
  <si>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</si>
  <si>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</si>
  <si>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</si>
  <si>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</si>
  <si>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</si>
  <si>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</si>
  <si>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</si>
  <si>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</si>
  <si>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</si>
  <si>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</si>
  <si>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</si>
  <si>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</si>
  <si>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</si>
  <si>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</si>
  <si>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</si>
  <si>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</si>
  <si>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</si>
  <si>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</si>
  <si>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</si>
  <si>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</si>
  <si>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</si>
  <si>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</si>
  <si>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</si>
  <si>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</si>
  <si>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</si>
  <si>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</si>
  <si>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</si>
  <si>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</si>
  <si>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</si>
  <si>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</si>
  <si>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</si>
  <si>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</si>
  <si>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</si>
  <si>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</si>
  <si>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</si>
  <si>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</si>
  <si>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</si>
  <si>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</si>
  <si>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</si>
  <si>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</si>
  <si>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</si>
  <si>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</si>
  <si>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</si>
  <si>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</si>
  <si>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</si>
  <si>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</si>
  <si>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</si>
  <si>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</si>
  <si>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</si>
  <si>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</si>
  <si>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</si>
  <si>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</si>
  <si>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</si>
  <si>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</si>
  <si>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</si>
  <si>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</si>
  <si>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</si>
  <si>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</si>
  <si>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</si>
  <si>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</si>
  <si>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</si>
  <si>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</si>
  <si>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</si>
  <si>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</si>
  <si>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</si>
  <si>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</si>
  <si>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</si>
  <si>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</si>
  <si>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</si>
  <si>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</si>
  <si>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</si>
  <si>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</si>
  <si>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</si>
  <si>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</si>
  <si>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</si>
  <si>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</si>
  <si>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</si>
  <si>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</si>
  <si>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</si>
  <si>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</si>
  <si>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</si>
  <si>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</si>
  <si>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</si>
  <si>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</si>
  <si>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</si>
  <si>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</si>
  <si>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</si>
  <si>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</si>
  <si>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</si>
  <si>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</si>
  <si>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</si>
  <si>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</si>
  <si>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</si>
  <si>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</si>
  <si>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</si>
  <si>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</si>
  <si>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</si>
  <si>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</si>
  <si>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</si>
  <si>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</si>
  <si>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</si>
  <si>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</si>
  <si>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</si>
  <si>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</si>
  <si>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</si>
  <si>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</si>
  <si>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</si>
  <si>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</si>
  <si>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</si>
  <si>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</si>
  <si>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</si>
  <si>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</si>
  <si>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</si>
  <si>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</si>
  <si>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</si>
  <si>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</si>
  <si>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</si>
  <si>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</si>
  <si>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</si>
  <si>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</si>
  <si>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</si>
  <si>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</si>
  <si>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</si>
  <si>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</si>
  <si>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</si>
  <si>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</si>
  <si>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</si>
  <si>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</si>
  <si>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</si>
  <si>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</si>
  <si>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</si>
  <si>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</si>
  <si>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</si>
  <si>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</si>
  <si>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</si>
  <si>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</si>
  <si>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</si>
  <si>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</si>
  <si>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</si>
  <si>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</si>
  <si>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</si>
  <si>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</si>
  <si>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</si>
  <si>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</si>
  <si>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</si>
  <si>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</si>
  <si>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</si>
  <si>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</si>
  <si>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</si>
  <si>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</si>
  <si>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</si>
  <si>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</si>
  <si>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</si>
  <si>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</si>
  <si>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</si>
  <si>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</si>
  <si>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</si>
  <si>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</si>
  <si>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</si>
  <si>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</si>
  <si>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</si>
  <si>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</si>
  <si>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</si>
  <si>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</si>
  <si>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</si>
  <si>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</si>
  <si>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</si>
  <si>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</si>
  <si>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</si>
  <si>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</si>
  <si>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</si>
  <si>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</si>
  <si>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</si>
  <si>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</si>
  <si>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</si>
  <si>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</si>
  <si>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</si>
  <si>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</si>
  <si>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</si>
  <si>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</si>
  <si>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</si>
  <si>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</si>
  <si>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</si>
  <si>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</si>
  <si>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</si>
  <si>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</si>
  <si>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</si>
  <si>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</si>
  <si>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</si>
  <si>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</si>
  <si>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</si>
  <si>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</si>
  <si>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</si>
  <si>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</si>
  <si>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</si>
  <si>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</si>
  <si>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</si>
  <si>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</si>
  <si>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</si>
  <si>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</si>
  <si>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</si>
  <si>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</si>
  <si>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</si>
  <si>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</si>
  <si>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</si>
  <si>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</si>
  <si>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</si>
  <si>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</si>
  <si>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</si>
  <si>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</si>
  <si>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</si>
  <si>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</si>
  <si>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</si>
  <si>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</si>
  <si>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</si>
  <si>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</si>
  <si>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</si>
  <si>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</si>
  <si>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</si>
  <si>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</si>
  <si>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</si>
  <si>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</si>
  <si>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</si>
  <si>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</si>
  <si>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</si>
  <si>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</si>
  <si>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</si>
  <si>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</si>
  <si>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</si>
  <si>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</si>
  <si>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</si>
  <si>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</si>
  <si>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</si>
  <si>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</si>
  <si>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</si>
  <si>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</si>
  <si>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</si>
  <si>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</si>
  <si>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</si>
  <si>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</si>
  <si>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</si>
  <si>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</si>
  <si>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</si>
  <si>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</si>
  <si>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</si>
  <si>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</si>
  <si>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</si>
  <si>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</si>
  <si>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</si>
  <si>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</si>
  <si>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</si>
  <si>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</si>
  <si>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</si>
  <si>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</si>
  <si>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</si>
  <si>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</si>
  <si>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</si>
  <si>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</si>
  <si>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</si>
  <si>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</si>
  <si>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</si>
  <si>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</si>
  <si>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</si>
  <si>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</si>
  <si>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</si>
  <si>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</si>
  <si>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</si>
  <si>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</si>
  <si>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</si>
  <si>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</si>
  <si>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</si>
  <si>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</si>
  <si>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</si>
  <si>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</si>
  <si>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</si>
  <si>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</si>
  <si>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</si>
  <si>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</si>
  <si>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</si>
  <si>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</si>
  <si>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</si>
  <si>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</si>
  <si>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</si>
  <si>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</si>
  <si>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</si>
  <si>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</si>
  <si>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</si>
  <si>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</si>
  <si>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</si>
  <si>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</si>
  <si>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</si>
  <si>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</si>
  <si>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</si>
  <si>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</si>
  <si>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</si>
  <si>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</si>
  <si>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</si>
  <si>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</si>
  <si>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</si>
  <si>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</si>
  <si>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</si>
  <si>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</si>
  <si>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</si>
  <si>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</si>
  <si>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</si>
  <si>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</si>
  <si>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</si>
  <si>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</si>
  <si>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</si>
  <si>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</si>
  <si>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</si>
  <si>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</si>
  <si>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</si>
  <si>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</si>
  <si>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</si>
  <si>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</si>
  <si>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</si>
  <si>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</si>
  <si>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</si>
  <si>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</si>
  <si>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</si>
  <si>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</si>
  <si>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</si>
  <si>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</si>
  <si>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</si>
  <si>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</si>
  <si>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</si>
  <si>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</si>
  <si>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</si>
  <si>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</si>
  <si>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</si>
  <si>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</si>
  <si>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</si>
  <si>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</si>
  <si>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</si>
  <si>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</si>
  <si>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</si>
  <si>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</si>
  <si>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</si>
  <si>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</si>
  <si>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</si>
  <si>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</si>
  <si>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</si>
  <si>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</si>
  <si>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</si>
  <si>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</si>
  <si>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</si>
  <si>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</si>
  <si>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</si>
  <si>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</si>
  <si>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</si>
  <si>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</si>
  <si>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</si>
  <si>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</si>
  <si>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</si>
  <si>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</si>
  <si>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</si>
  <si>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</si>
  <si>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</si>
  <si>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</si>
  <si>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</si>
  <si>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</si>
  <si>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</si>
  <si>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</si>
  <si>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</si>
  <si>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</si>
  <si>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</si>
  <si>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</si>
  <si>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</si>
  <si>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</si>
  <si>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</si>
  <si>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</si>
  <si>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</si>
  <si>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</si>
  <si>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</si>
  <si>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</si>
  <si>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</si>
  <si>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</si>
  <si>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</si>
  <si>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</si>
  <si>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</si>
  <si>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</si>
  <si>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</si>
  <si>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</si>
  <si>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</si>
  <si>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</si>
  <si>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</si>
  <si>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</si>
  <si>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</si>
  <si>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</si>
  <si>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</si>
  <si>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</si>
  <si>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</si>
  <si>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</si>
  <si>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</si>
  <si>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</si>
  <si>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</si>
  <si>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</si>
  <si>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</si>
  <si>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</si>
  <si>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</si>
  <si>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</si>
  <si>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</si>
  <si>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</si>
  <si>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</si>
  <si>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</si>
  <si>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</si>
  <si>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</si>
  <si>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</si>
  <si>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</si>
  <si>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</si>
  <si>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</si>
  <si>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</si>
  <si>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</si>
  <si>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</si>
  <si>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</si>
  <si>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</si>
  <si>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</si>
  <si>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</si>
  <si>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</si>
  <si>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</si>
  <si>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</si>
  <si>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</si>
  <si>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</si>
  <si>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</si>
  <si>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</si>
  <si>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</si>
  <si>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</si>
  <si>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</si>
  <si>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</si>
  <si>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</si>
  <si>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</si>
  <si>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</si>
  <si>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</si>
  <si>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</si>
  <si>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</si>
  <si>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</si>
  <si>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</si>
  <si>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</si>
  <si>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</si>
  <si>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</si>
  <si>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</si>
  <si>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</si>
  <si>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</si>
  <si>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</si>
  <si>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</si>
  <si>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</si>
  <si>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</si>
  <si>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</si>
  <si>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</si>
  <si>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</si>
  <si>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</si>
  <si>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</si>
  <si>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</si>
  <si>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</si>
  <si>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</si>
  <si>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</si>
  <si>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</si>
  <si>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</si>
  <si>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</si>
  <si>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</si>
  <si>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</si>
  <si>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</si>
  <si>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</si>
  <si>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</si>
  <si>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</si>
  <si>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</si>
  <si>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</si>
  <si>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</si>
  <si>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</si>
  <si>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</si>
  <si>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</si>
  <si>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</si>
  <si>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</si>
  <si>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</si>
  <si>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</si>
  <si>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</si>
  <si>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</si>
  <si>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</si>
  <si>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</si>
  <si>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</si>
  <si>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</si>
  <si>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</si>
  <si>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</si>
  <si>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</si>
  <si>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</si>
  <si>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</si>
  <si>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</si>
  <si>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</si>
  <si>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</si>
  <si>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</si>
  <si>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</si>
  <si>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</si>
  <si>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</si>
  <si>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</si>
  <si>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</si>
  <si>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</si>
  <si>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</si>
  <si>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</si>
  <si>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</si>
  <si>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</si>
  <si>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</si>
  <si>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</si>
  <si>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</si>
  <si>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</si>
  <si>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</si>
  <si>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</si>
  <si>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</si>
  <si>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</si>
  <si>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</si>
  <si>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</si>
  <si>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</si>
  <si>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</si>
  <si>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</si>
  <si>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</si>
  <si>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</si>
  <si>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</si>
  <si>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</si>
  <si>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</si>
  <si>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</si>
  <si>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</si>
  <si>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</si>
  <si>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</si>
  <si>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</si>
  <si>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</si>
  <si>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</si>
  <si>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</si>
  <si>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</si>
  <si>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</si>
  <si>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</si>
  <si>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</si>
  <si>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</si>
  <si>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</si>
  <si>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</si>
  <si>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</si>
  <si>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</si>
  <si>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</si>
  <si>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</si>
  <si>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</si>
  <si>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</si>
  <si>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</si>
  <si>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</si>
  <si>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</si>
  <si>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</si>
  <si>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</si>
  <si>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</si>
  <si>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</si>
  <si>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</si>
  <si>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</si>
  <si>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</si>
  <si>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</si>
  <si>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</si>
  <si>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</si>
  <si>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</si>
  <si>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</si>
  <si>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</si>
  <si>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</si>
  <si>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</si>
  <si>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</si>
  <si>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</si>
  <si>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</si>
  <si>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</si>
  <si>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</si>
  <si>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</si>
  <si>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</si>
  <si>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</si>
  <si>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</si>
  <si>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</si>
  <si>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</si>
  <si>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</si>
  <si>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</si>
  <si>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</si>
  <si>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</si>
  <si>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</si>
  <si>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</si>
  <si>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</si>
  <si>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</si>
  <si>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</si>
  <si>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</si>
  <si>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</si>
  <si>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</si>
  <si>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</si>
  <si>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</si>
  <si>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</si>
  <si>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</si>
  <si>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</si>
  <si>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</si>
  <si>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</si>
  <si>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</si>
  <si>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</si>
  <si>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</si>
  <si>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</si>
  <si>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</si>
  <si>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</si>
  <si>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</si>
  <si>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</si>
  <si>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</si>
  <si>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</si>
  <si>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</si>
  <si>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</si>
  <si>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</si>
  <si>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</si>
  <si>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</si>
  <si>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</si>
  <si>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</si>
  <si>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</si>
  <si>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</si>
  <si>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</si>
  <si>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</si>
  <si>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</si>
  <si>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</si>
  <si>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</si>
  <si>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</si>
  <si>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</si>
  <si>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</si>
  <si>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</si>
  <si>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</si>
  <si>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</si>
  <si>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</si>
  <si>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</si>
  <si>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</si>
  <si>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</si>
  <si>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</si>
  <si>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</si>
  <si>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</si>
  <si>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</si>
  <si>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</si>
  <si>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</si>
  <si>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</si>
  <si>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</si>
  <si>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</si>
  <si>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</si>
  <si>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</si>
  <si>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</si>
  <si>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</si>
  <si>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</si>
  <si>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</si>
  <si>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</si>
  <si>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</si>
  <si>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</si>
  <si>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</si>
  <si>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</si>
  <si>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</si>
  <si>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</si>
  <si>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</si>
  <si>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</si>
  <si>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</si>
  <si>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</si>
  <si>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</si>
  <si>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</si>
  <si>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</si>
  <si>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</si>
  <si>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</si>
  <si>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</si>
  <si>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</si>
  <si>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</si>
  <si>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</si>
  <si>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</si>
  <si>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</si>
  <si>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</si>
  <si>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</si>
  <si>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</si>
  <si>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</si>
  <si>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</si>
  <si>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</si>
  <si>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</si>
  <si>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</si>
  <si>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</si>
  <si>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</si>
  <si>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</si>
  <si>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</si>
  <si>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</si>
  <si>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</si>
  <si>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</si>
  <si>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</si>
  <si>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</si>
  <si>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</si>
  <si>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</si>
  <si>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</si>
  <si>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</si>
  <si>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</si>
  <si>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</si>
  <si>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</si>
  <si>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</si>
  <si>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</si>
  <si>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</si>
  <si>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</si>
  <si>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</si>
  <si>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</si>
  <si>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</si>
  <si>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</si>
  <si>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</si>
  <si>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</si>
  <si>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</si>
  <si>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</si>
  <si>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</si>
  <si>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</si>
  <si>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</si>
  <si>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</si>
  <si>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</si>
  <si>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</si>
  <si>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</si>
  <si>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</si>
  <si>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</si>
  <si>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</si>
  <si>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</si>
  <si>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</si>
  <si>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</si>
  <si>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</si>
  <si>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</si>
  <si>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</si>
  <si>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</si>
  <si>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</si>
  <si>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</si>
  <si>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</si>
  <si>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</si>
  <si>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</si>
  <si>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</si>
  <si>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</si>
  <si>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</si>
  <si>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</si>
  <si>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</si>
  <si>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</si>
  <si>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</si>
  <si>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</si>
  <si>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</si>
  <si>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</si>
  <si>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</si>
  <si>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</si>
  <si>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</si>
  <si>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</si>
  <si>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</si>
  <si>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</si>
  <si>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</si>
  <si>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</si>
  <si>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</si>
  <si>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</si>
  <si>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</si>
  <si>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</si>
  <si>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</si>
  <si>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</si>
  <si>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</si>
  <si>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</si>
  <si>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</si>
  <si>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</si>
  <si>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</si>
  <si>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</si>
  <si>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</si>
  <si>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</si>
  <si>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</si>
  <si>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</si>
  <si>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</si>
  <si>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</si>
  <si>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</si>
  <si>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</si>
  <si>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</si>
  <si>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</si>
  <si>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</si>
  <si>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</si>
  <si>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</si>
  <si>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</si>
  <si>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</si>
  <si>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</si>
  <si>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</si>
  <si>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</si>
  <si>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</si>
  <si>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</si>
  <si>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</si>
  <si>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</si>
  <si>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</si>
  <si>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</si>
  <si>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</si>
  <si>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</si>
  <si>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</si>
  <si>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</si>
  <si>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</si>
  <si>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</si>
  <si>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</si>
  <si>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</si>
  <si>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</si>
  <si>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</si>
  <si>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</si>
  <si>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</si>
  <si>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</si>
  <si>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</si>
  <si>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</si>
  <si>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</si>
  <si>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</si>
  <si>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</si>
  <si>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</si>
  <si>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</si>
  <si>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</si>
  <si>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</si>
  <si>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</si>
  <si>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</si>
  <si>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</si>
  <si>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</si>
  <si>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</si>
  <si>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</si>
  <si>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</si>
  <si>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</si>
  <si>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</si>
  <si>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</si>
  <si>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</si>
  <si>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</si>
  <si>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</si>
  <si>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</si>
  <si>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</si>
  <si>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</si>
  <si>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</si>
  <si>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</si>
  <si>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</si>
  <si>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</si>
  <si>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</si>
  <si>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</si>
  <si>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</si>
  <si>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</si>
  <si>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</si>
  <si>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</si>
  <si>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</si>
  <si>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</si>
  <si>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</si>
  <si>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</si>
  <si>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</si>
  <si>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</si>
  <si>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</si>
  <si>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</si>
  <si>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</si>
  <si>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</si>
  <si>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</si>
  <si>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</si>
  <si>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</si>
  <si>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</si>
  <si>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</si>
  <si>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</si>
  <si>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</si>
  <si>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</si>
  <si>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</si>
  <si>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</si>
  <si>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</si>
  <si>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</si>
  <si>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</si>
  <si>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</si>
  <si>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</si>
  <si>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</si>
  <si>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</si>
  <si>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</si>
  <si>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</si>
  <si>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</si>
  <si>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</si>
  <si>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</si>
  <si>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</si>
  <si>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</si>
  <si>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</si>
  <si>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</si>
  <si>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</si>
  <si>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</si>
  <si>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</si>
  <si>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</si>
  <si>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</si>
  <si>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</si>
  <si>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</si>
  <si>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</si>
  <si>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</si>
  <si>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</si>
  <si>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</si>
  <si>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</si>
  <si>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</si>
  <si>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</si>
  <si>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</si>
  <si>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</si>
  <si>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</si>
  <si>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</si>
  <si>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</si>
  <si>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</si>
  <si>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</si>
  <si>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</si>
  <si>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</si>
  <si>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</si>
  <si>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</si>
  <si>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</si>
  <si>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</si>
  <si>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</si>
  <si>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</si>
  <si>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</si>
  <si>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</si>
  <si>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</si>
  <si>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</si>
  <si>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</si>
  <si>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</si>
  <si>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</si>
  <si>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</si>
  <si>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</si>
  <si>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</si>
  <si>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</si>
  <si>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</si>
  <si>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</si>
  <si>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</si>
  <si>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</si>
  <si>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</si>
  <si>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</si>
  <si>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</si>
  <si>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</si>
  <si>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</si>
  <si>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</si>
  <si>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</si>
  <si>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</si>
  <si>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</si>
  <si>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</si>
  <si>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</si>
  <si>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</si>
  <si>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</si>
  <si>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</si>
  <si>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</si>
  <si>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</si>
  <si>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</si>
  <si>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</si>
  <si>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</si>
  <si>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</si>
  <si>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</si>
  <si>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</si>
  <si>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</si>
  <si>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</si>
  <si>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</si>
  <si>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</si>
  <si>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</si>
  <si>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</si>
  <si>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</si>
  <si>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</si>
  <si>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</si>
  <si>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</si>
  <si>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</si>
  <si>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</si>
  <si>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</si>
  <si>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</si>
  <si>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</si>
  <si>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</si>
  <si>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</si>
  <si>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</si>
  <si>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</si>
  <si>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</si>
  <si>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</si>
  <si>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</si>
  <si>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</si>
  <si>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</si>
  <si>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</si>
  <si>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</si>
  <si>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</si>
  <si>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</si>
  <si>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</si>
  <si>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</si>
  <si>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</si>
  <si>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</si>
  <si>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</si>
  <si>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</si>
  <si>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</si>
  <si>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</si>
  <si>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</si>
  <si>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</si>
  <si>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</si>
  <si>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</si>
  <si>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</si>
  <si>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</si>
  <si>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</si>
  <si>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</si>
  <si>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</si>
  <si>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</si>
  <si>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</si>
  <si>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</si>
  <si>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</si>
  <si>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</si>
  <si>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</si>
  <si>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</si>
  <si>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</si>
  <si>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</si>
  <si>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</si>
  <si>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</si>
  <si>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</si>
  <si>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</si>
  <si>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</si>
  <si>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</si>
  <si>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</si>
  <si>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</si>
  <si>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</si>
  <si>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</si>
  <si>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</si>
  <si>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</si>
  <si>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</si>
  <si>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</si>
  <si>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</si>
  <si>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</si>
  <si>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</si>
  <si>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</si>
  <si>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</si>
  <si>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</si>
  <si>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</si>
  <si>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</si>
  <si>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</si>
  <si>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</si>
  <si>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</si>
  <si>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</si>
  <si>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</si>
  <si>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</si>
  <si>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</si>
  <si>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</si>
  <si>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</si>
  <si>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</si>
  <si>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</si>
  <si>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</si>
  <si>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</si>
  <si>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</si>
  <si>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</si>
  <si>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</si>
  <si>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</si>
  <si>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</si>
  <si>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</si>
  <si>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</si>
  <si>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</si>
  <si>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</si>
  <si>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</si>
  <si>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</si>
  <si>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</si>
  <si>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</si>
  <si>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</si>
  <si>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</si>
  <si>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</si>
  <si>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</si>
  <si>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</si>
  <si>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</si>
  <si>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</si>
  <si>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</si>
  <si>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</si>
  <si>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</si>
  <si>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</si>
  <si>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</si>
  <si>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</si>
  <si>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</si>
  <si>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</si>
  <si>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</si>
  <si>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</si>
  <si>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</si>
  <si>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</si>
  <si>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</si>
  <si>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</si>
  <si>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</si>
  <si>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</si>
  <si>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</si>
  <si>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</si>
  <si>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</si>
  <si>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</si>
  <si>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</si>
  <si>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</si>
  <si>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</si>
  <si>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</si>
  <si>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</si>
  <si>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</si>
  <si>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</si>
  <si>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</si>
  <si>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</si>
  <si>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</si>
  <si>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</si>
  <si>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</si>
  <si>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</si>
  <si>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</si>
  <si>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</si>
  <si>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</si>
  <si>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</si>
  <si>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</si>
  <si>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</si>
  <si>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</si>
  <si>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</si>
  <si>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</si>
  <si>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</si>
  <si>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</si>
  <si>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</si>
  <si>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</si>
  <si>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</si>
  <si>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</si>
  <si>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</si>
  <si>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</si>
  <si>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</si>
  <si>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</si>
  <si>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</si>
  <si>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</si>
  <si>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</si>
  <si>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</si>
  <si>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</si>
  <si>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</si>
  <si>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</si>
  <si>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</si>
  <si>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</si>
  <si>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</si>
  <si>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</si>
  <si>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</si>
  <si>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</si>
  <si>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</si>
  <si>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</si>
  <si>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</si>
  <si>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</si>
  <si>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</si>
  <si>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</si>
  <si>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</si>
  <si>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</si>
  <si>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</si>
  <si>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</si>
  <si>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</si>
  <si>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</si>
  <si>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</si>
  <si>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</si>
  <si>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</si>
  <si>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</si>
  <si>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</si>
  <si>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</si>
  <si>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</si>
  <si>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</si>
  <si>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</si>
  <si>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</si>
  <si>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</si>
  <si>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</si>
  <si>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</si>
  <si>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</si>
  <si>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</si>
  <si>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</si>
  <si>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</si>
  <si>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</si>
  <si>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</si>
  <si>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</si>
  <si>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</si>
  <si>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</si>
  <si>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</si>
  <si>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</si>
  <si>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</si>
  <si>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</si>
  <si>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</si>
  <si>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</si>
  <si>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</si>
  <si>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</si>
  <si>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</si>
  <si>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</si>
  <si>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</si>
  <si>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</si>
  <si>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</si>
  <si>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</si>
  <si>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</si>
  <si>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</si>
  <si>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</si>
  <si>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</si>
  <si>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</si>
  <si>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</si>
  <si>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</si>
  <si>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</si>
  <si>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</si>
  <si>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</si>
  <si>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</si>
  <si>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</si>
  <si>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</si>
  <si>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</si>
  <si>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</si>
  <si>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</si>
  <si>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</si>
  <si>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</si>
  <si>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</si>
  <si>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</si>
  <si>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</si>
  <si>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</si>
  <si>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</si>
  <si>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</si>
  <si>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</si>
  <si>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</si>
  <si>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</si>
  <si>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</si>
  <si>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</si>
  <si>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</si>
  <si>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</si>
  <si>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</si>
  <si>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</si>
  <si>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</si>
  <si>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</si>
  <si>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</si>
  <si>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</si>
  <si>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</si>
  <si>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</si>
  <si>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</si>
  <si>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</si>
  <si>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</si>
  <si>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</si>
  <si>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</si>
  <si>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</si>
  <si>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</si>
  <si>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</si>
  <si>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</si>
  <si>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</si>
  <si>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</si>
  <si>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</si>
  <si>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</si>
  <si>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</si>
  <si>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</si>
  <si>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</si>
  <si>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</si>
  <si>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</si>
  <si>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</si>
  <si>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</si>
  <si>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</si>
  <si>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</si>
  <si>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</si>
  <si>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</si>
  <si>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</si>
  <si>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</si>
  <si>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</si>
  <si>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</si>
  <si>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</si>
  <si>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</si>
  <si>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</si>
  <si>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</si>
  <si>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</si>
  <si>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</si>
  <si>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</si>
  <si>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</si>
  <si>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</si>
  <si>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</si>
  <si>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</si>
  <si>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</si>
  <si>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</si>
  <si>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</si>
  <si>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</si>
  <si>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</si>
  <si>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</si>
  <si>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</si>
  <si>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</si>
  <si>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</si>
  <si>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</si>
  <si>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</si>
  <si>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</si>
  <si>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</si>
  <si>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</si>
  <si>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</si>
  <si>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</si>
  <si>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</si>
  <si>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</si>
  <si>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</si>
  <si>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</si>
  <si>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</si>
  <si>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</si>
  <si>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</si>
  <si>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</si>
  <si>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</si>
  <si>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</si>
  <si>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</si>
  <si>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</si>
  <si>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</si>
  <si>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</si>
  <si>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</si>
  <si>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</si>
  <si>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</si>
  <si>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</si>
  <si>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</si>
  <si>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</si>
  <si>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</si>
  <si>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</si>
  <si>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</si>
  <si>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</si>
  <si>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</si>
  <si>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</si>
  <si>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</si>
  <si>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</si>
  <si>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</si>
  <si>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</si>
  <si>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</si>
  <si>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</si>
  <si>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</si>
  <si>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</si>
  <si>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</si>
  <si>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</si>
  <si>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</si>
  <si>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</si>
  <si>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</si>
  <si>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</si>
  <si>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</si>
  <si>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</si>
  <si>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</si>
  <si>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</si>
  <si>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</si>
  <si>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</si>
  <si>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</si>
  <si>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</si>
  <si>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</si>
  <si>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</si>
  <si>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</si>
  <si>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</si>
  <si>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</si>
  <si>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</si>
  <si>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</si>
  <si>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</si>
  <si>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</si>
  <si>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</si>
  <si>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</si>
  <si>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</si>
  <si>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</si>
  <si>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</si>
  <si>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</si>
  <si>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</si>
  <si>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</si>
  <si>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</si>
  <si>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</si>
  <si>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</si>
  <si>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</si>
  <si>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</si>
  <si>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</si>
  <si>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</si>
  <si>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</si>
  <si>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</si>
  <si>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</si>
  <si>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</si>
  <si>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</si>
  <si>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</si>
  <si>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</si>
  <si>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</si>
  <si>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</si>
  <si>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</si>
  <si>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</si>
  <si>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</si>
  <si>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</si>
  <si>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</si>
  <si>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</si>
  <si>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</si>
  <si>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</si>
  <si>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</si>
  <si>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</si>
  <si>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</si>
  <si>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</si>
  <si>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</si>
  <si>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</si>
  <si>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</si>
  <si>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</si>
  <si>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</si>
  <si>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</si>
  <si>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</si>
  <si>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</si>
  <si>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</si>
  <si>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</si>
  <si>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</si>
  <si>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</si>
  <si>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</si>
  <si>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</si>
  <si>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</si>
  <si>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</si>
  <si>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</si>
  <si>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</si>
  <si>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</si>
  <si>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</si>
  <si>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</si>
  <si>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</si>
  <si>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</si>
  <si>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</si>
  <si>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</si>
  <si>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</si>
  <si>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</si>
  <si>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</si>
  <si>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</si>
  <si>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</si>
  <si>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</si>
  <si>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</si>
  <si>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</si>
  <si>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</si>
  <si>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</si>
  <si>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</si>
  <si>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</si>
  <si>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</si>
  <si>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</si>
  <si>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</si>
  <si>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</si>
  <si>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</si>
  <si>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</si>
  <si>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</si>
  <si>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</si>
  <si>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</si>
  <si>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</si>
  <si>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</si>
  <si>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</si>
  <si>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</si>
  <si>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</si>
  <si>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</si>
  <si>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</si>
  <si>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</si>
  <si>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</si>
  <si>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</si>
  <si>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</si>
  <si>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</si>
  <si>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</si>
  <si>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</si>
  <si>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</si>
  <si>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</si>
  <si>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</si>
  <si>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</si>
  <si>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</si>
  <si>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</si>
  <si>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</si>
  <si>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</si>
  <si>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</si>
  <si>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</si>
  <si>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</si>
  <si>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</si>
  <si>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</si>
  <si>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</si>
  <si>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</si>
  <si>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</si>
  <si>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</si>
  <si>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</si>
  <si>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</si>
  <si>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</si>
  <si>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</si>
  <si>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</si>
  <si>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</si>
  <si>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</si>
  <si>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</si>
  <si>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</si>
  <si>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</si>
  <si>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</si>
  <si>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</si>
  <si>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</si>
  <si>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</si>
  <si>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</si>
  <si>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</si>
  <si>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</si>
  <si>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</si>
  <si>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</si>
  <si>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</si>
  <si>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</si>
  <si>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</si>
  <si>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</si>
  <si>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</si>
  <si>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</si>
  <si>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</si>
  <si>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</si>
  <si>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</si>
  <si>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</si>
  <si>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</si>
  <si>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</si>
  <si>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</si>
  <si>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</si>
  <si>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</si>
  <si>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</si>
  <si>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</si>
  <si>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</si>
  <si>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</si>
  <si>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</si>
  <si>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</si>
  <si>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</si>
  <si>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</si>
  <si>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</si>
  <si>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</si>
  <si>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</si>
  <si>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</si>
  <si>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</si>
  <si>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</si>
  <si>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</si>
  <si>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</si>
  <si>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</si>
  <si>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</si>
  <si>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</si>
  <si>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</si>
  <si>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</si>
  <si>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</si>
  <si>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</si>
  <si>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</si>
  <si>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</si>
  <si>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</si>
  <si>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</si>
  <si>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</si>
  <si>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</si>
  <si>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</si>
  <si>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</si>
  <si>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</si>
  <si>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</si>
  <si>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</si>
  <si>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</si>
  <si>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</si>
  <si>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</si>
  <si>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</si>
  <si>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</si>
  <si>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</si>
  <si>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</si>
  <si>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</si>
  <si>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</si>
  <si>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</si>
  <si>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</si>
  <si>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</si>
  <si>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</si>
  <si>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</si>
  <si>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</si>
  <si>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</si>
  <si>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</si>
  <si>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</si>
  <si>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</si>
  <si>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</si>
  <si>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</si>
  <si>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</si>
  <si>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</si>
  <si>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</si>
  <si>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</si>
  <si>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</si>
  <si>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</si>
  <si>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</si>
  <si>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</si>
  <si>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</si>
  <si>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</si>
  <si>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</si>
  <si>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</si>
  <si>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</si>
  <si>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</si>
  <si>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</si>
  <si>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</si>
  <si>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</si>
  <si>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</si>
  <si>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</si>
  <si>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</si>
  <si>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</si>
  <si>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</si>
  <si>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</si>
  <si>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</si>
  <si>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</si>
  <si>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</si>
  <si>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</si>
  <si>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</si>
  <si>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</si>
  <si>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</si>
  <si>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</si>
  <si>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</si>
  <si>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</si>
  <si>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</si>
  <si>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</si>
  <si>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</si>
  <si>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</si>
  <si>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</si>
  <si>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</si>
  <si>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</si>
  <si>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</si>
  <si>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</si>
  <si>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</si>
  <si>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</si>
  <si>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</si>
  <si>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</si>
  <si>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</si>
  <si>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</si>
  <si>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</si>
  <si>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</si>
  <si>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</si>
  <si>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</si>
  <si>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</si>
  <si>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</si>
  <si>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</si>
  <si>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</si>
  <si>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</si>
  <si>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</si>
  <si>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</si>
  <si>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</si>
  <si>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</si>
  <si>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</si>
  <si>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</si>
  <si>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</si>
  <si>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</si>
  <si>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</si>
  <si>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</si>
  <si>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</si>
  <si>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</si>
  <si>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</si>
  <si>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</si>
  <si>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</si>
  <si>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</si>
  <si>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</si>
  <si>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</si>
  <si>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</si>
  <si>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</si>
  <si>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</si>
  <si>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</si>
  <si>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</si>
  <si>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</si>
  <si>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</si>
  <si>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</si>
  <si>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</si>
  <si>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</si>
  <si>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</si>
  <si>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</si>
  <si>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</si>
  <si>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</si>
  <si>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</si>
  <si>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</si>
  <si>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</si>
  <si>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</si>
  <si>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</si>
  <si>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</si>
  <si>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</si>
  <si>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</si>
  <si>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</si>
  <si>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</si>
  <si>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</si>
  <si>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</si>
  <si>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</si>
  <si>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</si>
  <si>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</si>
  <si>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</si>
  <si>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</si>
  <si>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</si>
  <si>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</si>
  <si>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</si>
  <si>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</si>
  <si>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</si>
  <si>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</si>
  <si>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</si>
  <si>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</si>
  <si>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</si>
  <si>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</si>
  <si>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</si>
  <si>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</si>
  <si>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</si>
  <si>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</si>
  <si>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</si>
  <si>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</si>
  <si>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</si>
  <si>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</si>
  <si>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</si>
  <si>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</si>
  <si>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</si>
  <si>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</si>
  <si>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</si>
  <si>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</si>
  <si>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</si>
  <si>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</si>
  <si>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</si>
  <si>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</si>
  <si>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</si>
  <si>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</si>
  <si>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</si>
  <si>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</si>
  <si>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</si>
  <si>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</si>
  <si>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</si>
  <si>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</si>
  <si>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</si>
  <si>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</si>
  <si>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</si>
  <si>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</si>
  <si>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</si>
  <si>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</si>
  <si>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</si>
  <si>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</si>
  <si>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</si>
  <si>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</si>
  <si>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</si>
  <si>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</si>
  <si>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</si>
  <si>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</si>
  <si>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</si>
  <si>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</si>
  <si>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</si>
  <si>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</si>
  <si>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</si>
  <si>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</si>
  <si>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</si>
  <si>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</si>
  <si>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</si>
  <si>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</si>
  <si>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</si>
  <si>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</si>
  <si>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</si>
  <si>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</si>
  <si>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</si>
  <si>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</si>
  <si>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</si>
  <si>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</si>
  <si>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</si>
  <si>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</si>
  <si>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</si>
  <si>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</si>
  <si>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</si>
  <si>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</si>
  <si>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</si>
  <si>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</si>
  <si>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</si>
  <si>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</si>
  <si>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</si>
  <si>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</si>
  <si>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</si>
  <si>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</si>
  <si>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</si>
  <si>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</si>
  <si>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</si>
  <si>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</si>
  <si>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</si>
  <si>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</si>
  <si>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</si>
  <si>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</si>
  <si>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</si>
  <si>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</si>
  <si>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</si>
  <si>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</si>
  <si>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</si>
  <si>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</si>
  <si>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</si>
  <si>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</si>
  <si>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</si>
  <si>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</si>
  <si>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</si>
  <si>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</si>
  <si>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</si>
  <si>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</si>
  <si>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</si>
  <si>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</si>
  <si>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</si>
  <si>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</si>
  <si>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</si>
  <si>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</si>
  <si>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</si>
  <si>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</si>
  <si>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</si>
  <si>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</si>
  <si>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</si>
  <si>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</si>
  <si>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</si>
  <si>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</si>
  <si>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</si>
  <si>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</si>
  <si>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</si>
  <si>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</si>
  <si>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</si>
  <si>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</si>
  <si>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</si>
  <si>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</si>
  <si>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</si>
  <si>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</si>
  <si>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</si>
  <si>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</si>
  <si>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</si>
  <si>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</si>
  <si>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</si>
  <si>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</si>
  <si>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</si>
  <si>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</si>
  <si>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</si>
  <si>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</si>
  <si>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</si>
  <si>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</si>
  <si>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</si>
  <si>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</si>
  <si>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</si>
  <si>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</si>
  <si>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</si>
  <si>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</si>
  <si>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</si>
  <si>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</si>
  <si>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</si>
  <si>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</si>
  <si>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</si>
  <si>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</si>
  <si>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</si>
  <si>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</si>
  <si>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</si>
  <si>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</si>
  <si>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</si>
  <si>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</si>
  <si>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</si>
  <si>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</si>
  <si>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</si>
  <si>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</si>
  <si>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</si>
  <si>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</si>
  <si>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</si>
  <si>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</si>
  <si>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</si>
  <si>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</si>
  <si>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</si>
  <si>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</si>
  <si>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</si>
  <si>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</si>
  <si>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</si>
  <si>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</si>
  <si>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</si>
  <si>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</si>
  <si>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</si>
  <si>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</si>
  <si>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</si>
  <si>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</si>
  <si>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</si>
  <si>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</si>
  <si>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</si>
  <si>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</si>
  <si>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</si>
  <si>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</si>
  <si>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</si>
  <si>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</si>
  <si>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</si>
  <si>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</si>
  <si>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</si>
  <si>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</si>
  <si>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</si>
  <si>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</si>
  <si>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</si>
  <si>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</si>
  <si>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</si>
  <si>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</si>
  <si>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</si>
  <si>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</si>
  <si>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</si>
  <si>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</si>
  <si>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</si>
  <si>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</si>
  <si>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</si>
  <si>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</si>
  <si>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</si>
  <si>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</si>
  <si>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</si>
  <si>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</si>
  <si>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</si>
  <si>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</si>
  <si>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</si>
  <si>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</si>
  <si>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</si>
  <si>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</si>
  <si>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</si>
  <si>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</si>
  <si>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</si>
  <si>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</si>
  <si>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</si>
  <si>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</si>
  <si>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</si>
  <si>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</si>
  <si>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</si>
  <si>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</si>
  <si>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</si>
  <si>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</si>
  <si>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</si>
  <si>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</si>
  <si>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</si>
  <si>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</si>
  <si>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</si>
  <si>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</si>
  <si>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</si>
  <si>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</si>
  <si>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</si>
  <si>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</si>
  <si>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</si>
  <si>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</si>
  <si>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</si>
  <si>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</si>
  <si>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</si>
  <si>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</si>
  <si>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</si>
  <si>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</si>
  <si>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</si>
  <si>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</si>
  <si>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</si>
  <si>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</si>
  <si>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</si>
  <si>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</si>
  <si>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</si>
  <si>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</si>
  <si>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</si>
  <si>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</si>
  <si>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</si>
  <si>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</si>
  <si>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</si>
  <si>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</si>
  <si>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</si>
  <si>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</si>
  <si>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</si>
  <si>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</si>
  <si>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</si>
  <si>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</si>
  <si>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</si>
  <si>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</si>
  <si>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</si>
  <si>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</si>
  <si>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</si>
  <si>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</si>
  <si>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</si>
  <si>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</si>
  <si>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</si>
  <si>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</si>
  <si>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</si>
  <si>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</si>
  <si>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</si>
  <si>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</si>
  <si>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</si>
  <si>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</si>
  <si>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</si>
  <si>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</si>
  <si>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</si>
  <si>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</si>
  <si>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</si>
  <si>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</si>
  <si>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</si>
  <si>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</si>
  <si>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</si>
  <si>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</si>
  <si>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</si>
  <si>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</si>
  <si>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</si>
  <si>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</si>
  <si>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</si>
  <si>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</si>
  <si>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</si>
  <si>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</si>
  <si>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</si>
  <si>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</si>
  <si>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</si>
  <si>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</si>
  <si>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</si>
  <si>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</si>
  <si>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</si>
  <si>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</si>
  <si>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</si>
  <si>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</si>
  <si>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</si>
  <si>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</si>
  <si>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</si>
  <si>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</si>
  <si>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</si>
  <si>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</si>
  <si>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</si>
  <si>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</si>
  <si>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</si>
  <si>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</si>
  <si>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</si>
  <si>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</si>
  <si>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</si>
  <si>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</si>
  <si>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</si>
  <si>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</si>
  <si>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</si>
  <si>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</si>
  <si>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</si>
  <si>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</si>
  <si>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</si>
  <si>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</si>
  <si>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</si>
  <si>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</si>
  <si>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</si>
  <si>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</si>
  <si>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</si>
  <si>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</si>
  <si>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</si>
  <si>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</si>
  <si>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</si>
  <si>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</si>
  <si>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</si>
  <si>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</si>
  <si>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</si>
  <si>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</si>
  <si>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</si>
  <si>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</si>
  <si>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</si>
  <si>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</si>
  <si>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</si>
  <si>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</si>
  <si>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</si>
  <si>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</si>
  <si>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</si>
  <si>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</si>
  <si>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</si>
  <si>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</si>
  <si>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</si>
  <si>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</si>
  <si>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</si>
  <si>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</si>
  <si>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</si>
  <si>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</si>
  <si>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</si>
  <si>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</si>
  <si>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</si>
  <si>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</si>
  <si>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</si>
  <si>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</si>
  <si>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</si>
  <si>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</si>
  <si>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</si>
  <si>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</si>
  <si>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</si>
  <si>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</si>
  <si>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</si>
  <si>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</si>
  <si>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</si>
  <si>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</si>
  <si>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</si>
  <si>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</si>
  <si>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</si>
  <si>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</si>
  <si>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</si>
  <si>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</si>
  <si>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</si>
  <si>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</si>
  <si>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</si>
  <si>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</si>
  <si>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</si>
  <si>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</si>
  <si>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</si>
  <si>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</si>
  <si>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</si>
  <si>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</si>
  <si>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</si>
  <si>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</si>
  <si>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</si>
  <si>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</si>
  <si>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</si>
  <si>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</si>
  <si>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</si>
  <si>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</si>
  <si>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</si>
  <si>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</si>
  <si>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</si>
  <si>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</si>
  <si>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</si>
  <si>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</si>
  <si>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</si>
  <si>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</si>
  <si>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</si>
  <si>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</si>
  <si>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</si>
  <si>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</si>
  <si>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</si>
  <si>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</si>
  <si>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</si>
  <si>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</si>
  <si>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</si>
  <si>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</si>
  <si>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</si>
  <si>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</si>
  <si>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</si>
  <si>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</si>
  <si>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</si>
  <si>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</si>
  <si>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</si>
  <si>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</si>
  <si>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</si>
  <si>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</si>
  <si>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</si>
  <si>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</si>
  <si>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</si>
  <si>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</si>
  <si>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</si>
  <si>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</si>
  <si>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</si>
  <si>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</si>
  <si>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</si>
  <si>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</si>
  <si>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</si>
  <si>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</si>
  <si>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</si>
  <si>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</si>
  <si>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</si>
  <si>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</si>
  <si>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</si>
  <si>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</si>
  <si>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</si>
  <si>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</si>
  <si>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</si>
  <si>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</si>
  <si>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</si>
  <si>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</si>
  <si>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</si>
  <si>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</si>
  <si>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</si>
  <si>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</si>
  <si>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</si>
  <si>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</si>
  <si>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</si>
  <si>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</si>
  <si>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</si>
  <si>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</si>
  <si>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</si>
  <si>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</si>
  <si>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</si>
  <si>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</si>
  <si>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</si>
  <si>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</si>
  <si>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</si>
  <si>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</si>
  <si>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</si>
  <si>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</si>
  <si>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</si>
  <si>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</si>
  <si>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</si>
  <si>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</si>
  <si>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</si>
  <si>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</si>
  <si>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</si>
  <si>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</si>
  <si>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</si>
  <si>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</si>
  <si>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</si>
  <si>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</si>
  <si>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</si>
  <si>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</si>
  <si>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</si>
  <si>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</si>
  <si>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</si>
  <si>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</si>
  <si>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</si>
  <si>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</si>
  <si>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</si>
  <si>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</si>
  <si>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</si>
  <si>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</si>
  <si>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</si>
  <si>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</si>
  <si>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</si>
  <si>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</si>
  <si>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</si>
  <si>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</si>
  <si>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</si>
  <si>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</si>
  <si>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</si>
  <si>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</si>
  <si>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</si>
  <si>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</si>
  <si>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</si>
  <si>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</si>
  <si>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</si>
  <si>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</si>
  <si>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</si>
  <si>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</si>
  <si>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</si>
  <si>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</si>
  <si>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</si>
  <si>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</si>
  <si>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</si>
  <si>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</si>
  <si>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</si>
  <si>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</si>
  <si>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</si>
  <si>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</si>
  <si>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</si>
  <si>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</si>
  <si>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</si>
  <si>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</si>
  <si>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</si>
  <si>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</si>
  <si>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</si>
  <si>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</si>
  <si>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</si>
  <si>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</si>
  <si>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</si>
  <si>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</si>
  <si>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</si>
  <si>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</si>
  <si>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</si>
  <si>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</si>
  <si>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</si>
  <si>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</si>
  <si>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</si>
  <si>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</si>
  <si>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</si>
  <si>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</si>
  <si>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</si>
  <si>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</si>
  <si>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</si>
  <si>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</si>
  <si>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</si>
  <si>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</si>
  <si>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</si>
  <si>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</si>
  <si>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</si>
  <si>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</si>
  <si>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</si>
  <si>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</si>
  <si>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</si>
  <si>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</si>
  <si>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</si>
  <si>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</si>
  <si>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</si>
  <si>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</si>
  <si>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</si>
  <si>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</si>
  <si>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</si>
  <si>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</si>
  <si>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</si>
  <si>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</si>
  <si>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</si>
  <si>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</si>
  <si>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</si>
  <si>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</si>
  <si>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</si>
  <si>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</si>
  <si>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</si>
  <si>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</si>
  <si>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</si>
  <si>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</si>
  <si>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</si>
  <si>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</si>
  <si>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</si>
  <si>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</si>
  <si>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</si>
  <si>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</si>
  <si>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</si>
  <si>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</si>
  <si>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</si>
  <si>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</si>
  <si>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</si>
  <si>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</si>
  <si>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</si>
  <si>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</si>
  <si>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</si>
  <si>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</si>
  <si>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</si>
  <si>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</si>
  <si>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</si>
  <si>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</si>
  <si>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</si>
  <si>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</si>
  <si>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</si>
  <si>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</si>
  <si>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</si>
  <si>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</si>
  <si>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</si>
  <si>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</si>
  <si>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</si>
  <si>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</si>
  <si>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</si>
  <si>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</si>
  <si>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</si>
  <si>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</si>
  <si>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</si>
  <si>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</si>
  <si>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</si>
  <si>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</si>
  <si>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</si>
  <si>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</si>
  <si>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</si>
  <si>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</si>
  <si>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</si>
  <si>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</si>
  <si>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</si>
  <si>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</si>
  <si>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</si>
  <si>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</si>
  <si>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</si>
  <si>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</si>
  <si>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</si>
  <si>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</si>
  <si>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</si>
  <si>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</si>
  <si>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</si>
  <si>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</si>
  <si>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</si>
  <si>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</si>
  <si>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</si>
  <si>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</si>
  <si>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</si>
  <si>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</si>
  <si>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</si>
  <si>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</si>
  <si>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</si>
  <si>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</si>
  <si>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</si>
  <si>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</si>
  <si>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</si>
  <si>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</si>
  <si>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</si>
  <si>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</si>
  <si>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</si>
  <si>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</si>
  <si>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</si>
  <si>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</si>
  <si>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</si>
  <si>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</si>
  <si>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</si>
  <si>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</si>
  <si>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</si>
  <si>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</si>
  <si>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</si>
  <si>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</si>
  <si>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</si>
  <si>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</si>
  <si>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</si>
  <si>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</si>
  <si>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</si>
  <si>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</si>
  <si>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</si>
  <si>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</si>
  <si>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</si>
  <si>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</si>
  <si>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</si>
  <si>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</si>
  <si>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</si>
  <si>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</si>
  <si>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</si>
  <si>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</si>
  <si>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</si>
  <si>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</si>
  <si>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</si>
  <si>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</si>
  <si>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</si>
  <si>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</si>
  <si>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</si>
  <si>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</si>
  <si>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</si>
  <si>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</si>
  <si>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</si>
  <si>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</si>
  <si>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</si>
  <si>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</si>
  <si>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</si>
  <si>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</si>
  <si>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</si>
  <si>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</si>
  <si>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</si>
  <si>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</si>
  <si>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</si>
  <si>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</si>
  <si>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</si>
  <si>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</si>
  <si>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</si>
  <si>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</si>
  <si>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</si>
  <si>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</si>
  <si>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</si>
  <si>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</si>
  <si>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</si>
  <si>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</si>
  <si>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</si>
  <si>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</si>
  <si>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</si>
  <si>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</si>
  <si>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</si>
  <si>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</si>
  <si>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</si>
  <si>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</si>
  <si>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</si>
  <si>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</si>
  <si>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</si>
  <si>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</si>
  <si>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</si>
  <si>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</si>
  <si>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</si>
  <si>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</si>
  <si>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</si>
  <si>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</si>
  <si>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</si>
  <si>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</si>
  <si>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</si>
  <si>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</si>
  <si>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</si>
  <si>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</si>
  <si>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</si>
  <si>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</si>
  <si>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</si>
  <si>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</si>
  <si>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</si>
  <si>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</si>
  <si>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</si>
  <si>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</si>
  <si>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</si>
  <si>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</si>
  <si>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</si>
  <si>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</si>
  <si>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</si>
  <si>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</si>
  <si>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</si>
  <si>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</si>
  <si>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</si>
  <si>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</si>
  <si>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</si>
  <si>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</si>
  <si>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</si>
  <si>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</si>
  <si>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</si>
  <si>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</si>
  <si>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</si>
  <si>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</si>
  <si>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</si>
  <si>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</si>
  <si>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</si>
  <si>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</si>
  <si>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</si>
  <si>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</si>
  <si>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</si>
  <si>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</si>
  <si>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</si>
  <si>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</si>
  <si>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</si>
  <si>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</si>
  <si>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</si>
  <si>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</si>
  <si>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</si>
  <si>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</si>
  <si>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</si>
  <si>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</si>
  <si>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</si>
  <si>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</si>
  <si>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</si>
  <si>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</si>
  <si>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</si>
  <si>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</si>
  <si>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</si>
  <si>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</si>
  <si>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</si>
  <si>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</si>
  <si>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</si>
  <si>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</si>
  <si>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</si>
  <si>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</si>
  <si>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</si>
  <si>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</si>
  <si>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</si>
  <si>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</si>
  <si>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</si>
  <si>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</si>
  <si>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</si>
  <si>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</si>
  <si>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</si>
  <si>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</si>
  <si>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</si>
  <si>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</si>
  <si>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</si>
  <si>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</si>
  <si>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</si>
  <si>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</si>
  <si>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</si>
  <si>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</si>
  <si>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</si>
  <si>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</si>
  <si>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</si>
  <si>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</si>
  <si>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</si>
  <si>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</si>
  <si>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</si>
  <si>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</si>
  <si>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</si>
  <si>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</si>
  <si>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</si>
  <si>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</si>
  <si>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</si>
  <si>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</si>
  <si>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</si>
  <si>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</si>
  <si>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</si>
  <si>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</si>
  <si>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</si>
  <si>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</si>
  <si>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</si>
  <si>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</si>
  <si>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</si>
  <si>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</si>
  <si>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</si>
  <si>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</si>
  <si>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</si>
  <si>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</si>
  <si>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</si>
  <si>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</si>
  <si>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</si>
  <si>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</si>
  <si>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</si>
  <si>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</si>
  <si>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</si>
  <si>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</si>
  <si>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</si>
  <si>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</si>
  <si>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</si>
  <si>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</si>
  <si>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</si>
  <si>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</si>
  <si>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</si>
  <si>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</si>
  <si>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</si>
  <si>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</si>
  <si>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</si>
  <si>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</si>
  <si>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</si>
  <si>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</si>
  <si>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</si>
  <si>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</si>
  <si>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</si>
  <si>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</si>
  <si>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</si>
  <si>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</si>
  <si>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</si>
  <si>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</si>
  <si>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</si>
  <si>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</si>
  <si>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</si>
  <si>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</si>
  <si>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</si>
  <si>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</si>
  <si>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</si>
  <si>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</si>
  <si>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</si>
  <si>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</si>
  <si>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</si>
  <si>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</si>
  <si>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</si>
  <si>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</si>
  <si>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</si>
  <si>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</si>
  <si>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</si>
  <si>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</si>
  <si>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</si>
  <si>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</si>
  <si>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</si>
  <si>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</si>
  <si>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</si>
  <si>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</si>
  <si>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</si>
  <si>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</si>
  <si>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</si>
  <si>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</si>
  <si>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</si>
  <si>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</si>
  <si>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</si>
  <si>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</si>
  <si>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</si>
  <si>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</si>
  <si>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</si>
  <si>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</si>
  <si>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</si>
  <si>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</si>
  <si>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</si>
  <si>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</si>
  <si>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</si>
  <si>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</si>
  <si>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</si>
  <si>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</si>
  <si>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</si>
  <si>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</si>
  <si>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</si>
  <si>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</si>
  <si>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</si>
  <si>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</si>
  <si>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</si>
  <si>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</si>
  <si>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</si>
  <si>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</si>
  <si>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</si>
  <si>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</si>
  <si>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</si>
  <si>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</si>
  <si>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</si>
  <si>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</si>
  <si>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</si>
  <si>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</si>
  <si>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</si>
  <si>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</si>
  <si>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</si>
  <si>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</si>
  <si>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</si>
  <si>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</si>
  <si>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</si>
  <si>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</si>
  <si>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</si>
  <si>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</si>
  <si>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</si>
  <si>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</si>
  <si>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</si>
  <si>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</si>
  <si>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</si>
  <si>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</si>
  <si>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</si>
  <si>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</si>
  <si>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</si>
  <si>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</si>
  <si>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</si>
  <si>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</si>
  <si>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</si>
  <si>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</si>
  <si>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</si>
  <si>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</si>
  <si>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</si>
  <si>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</si>
  <si>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</si>
  <si>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</si>
  <si>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</si>
  <si>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</si>
  <si>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</si>
  <si>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</si>
  <si>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</si>
  <si>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</si>
  <si>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</si>
  <si>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</si>
  <si>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</si>
  <si>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</si>
  <si>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</si>
  <si>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</si>
  <si>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</si>
  <si>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</si>
  <si>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</si>
  <si>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</si>
  <si>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</si>
  <si>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</si>
  <si>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</si>
  <si>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</si>
  <si>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</si>
  <si>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</si>
  <si>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</si>
  <si>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</si>
  <si>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</si>
  <si>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</si>
  <si>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</si>
  <si>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</si>
  <si>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</si>
  <si>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</si>
  <si>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</si>
  <si>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</si>
  <si>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</si>
  <si>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</si>
  <si>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</si>
  <si>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</si>
  <si>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</si>
  <si>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</si>
  <si>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</si>
  <si>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</si>
  <si>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</si>
  <si>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</si>
  <si>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</si>
  <si>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</si>
  <si>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</si>
  <si>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</si>
  <si>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</si>
  <si>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</si>
  <si>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</si>
  <si>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</si>
  <si>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</si>
  <si>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</si>
  <si>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</si>
  <si>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</si>
  <si>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</si>
  <si>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</si>
  <si>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</si>
  <si>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</si>
  <si>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</si>
  <si>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</si>
  <si>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</si>
  <si>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</si>
  <si>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</si>
  <si>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</si>
  <si>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</si>
  <si>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</si>
  <si>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</si>
  <si>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</si>
  <si>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</si>
  <si>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</si>
  <si>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</si>
  <si>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</si>
  <si>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</si>
  <si>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</si>
  <si>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</si>
  <si>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</si>
  <si>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</si>
  <si>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</si>
  <si>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</si>
  <si>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</si>
  <si>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</si>
  <si>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</si>
  <si>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</si>
  <si>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</si>
  <si>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</si>
  <si>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</si>
  <si>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</si>
  <si>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</si>
  <si>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</si>
  <si>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</si>
  <si>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</si>
  <si>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</si>
  <si>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</si>
  <si>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</si>
  <si>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</si>
  <si>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</si>
  <si>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</si>
  <si>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</si>
  <si>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</si>
  <si>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</si>
  <si>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</si>
  <si>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</si>
  <si>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</si>
  <si>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</si>
  <si>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</si>
  <si>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</si>
  <si>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</si>
  <si>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</si>
  <si>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</si>
  <si>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</si>
  <si>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</si>
  <si>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</si>
  <si>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</si>
  <si>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</si>
  <si>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</si>
  <si>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</si>
  <si>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</si>
  <si>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</si>
  <si>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</si>
  <si>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</si>
  <si>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</si>
  <si>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</si>
  <si>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</si>
  <si>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</si>
  <si>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</si>
  <si>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</si>
  <si>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</si>
  <si>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</si>
  <si>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</si>
  <si>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</si>
  <si>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</si>
  <si>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</si>
  <si>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</si>
  <si>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</si>
  <si>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</si>
  <si>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</si>
  <si>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</si>
  <si>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</si>
  <si>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</si>
  <si>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</si>
  <si>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</si>
  <si>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</si>
  <si>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</si>
  <si>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</si>
  <si>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</si>
  <si>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</si>
  <si>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</si>
  <si>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</si>
  <si>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</si>
  <si>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</si>
  <si>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</si>
  <si>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</si>
  <si>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</si>
  <si>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</si>
  <si>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</si>
  <si>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</si>
  <si>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</si>
  <si>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</si>
  <si>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</si>
  <si>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</si>
  <si>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</si>
  <si>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</si>
  <si>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</si>
  <si>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</si>
  <si>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</si>
  <si>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</si>
  <si>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</si>
  <si>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</si>
  <si>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</si>
  <si>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</si>
  <si>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</si>
  <si>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</si>
  <si>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</si>
  <si>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</si>
  <si>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</si>
  <si>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</si>
  <si>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</si>
  <si>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</si>
  <si>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</si>
  <si>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</si>
  <si>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</si>
  <si>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</si>
  <si>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</si>
  <si>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</si>
  <si>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</si>
  <si>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</si>
  <si>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</si>
  <si>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</si>
  <si>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</si>
  <si>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</si>
  <si>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</si>
  <si>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</si>
  <si>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</si>
  <si>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</si>
  <si>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</si>
  <si>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</si>
  <si>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</si>
  <si>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</si>
  <si>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</si>
  <si>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</si>
  <si>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</si>
  <si>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</si>
  <si>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</si>
  <si>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</si>
  <si>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</si>
  <si>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</si>
  <si>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</si>
  <si>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</si>
  <si>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</si>
  <si>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</si>
  <si>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</si>
  <si>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</si>
  <si>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</si>
  <si>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</si>
  <si>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</si>
  <si>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</si>
  <si>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</si>
  <si>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</si>
  <si>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</si>
  <si>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</si>
  <si>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</si>
  <si>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</si>
  <si>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</si>
  <si>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</si>
  <si>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</si>
  <si>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</si>
  <si>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</si>
  <si>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</si>
  <si>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</si>
  <si>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</si>
  <si>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</si>
  <si>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</si>
  <si>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</si>
  <si>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</si>
  <si>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</si>
  <si>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</si>
  <si>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</si>
  <si>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</si>
  <si>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</si>
  <si>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</si>
  <si>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</si>
  <si>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</si>
  <si>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</si>
  <si>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</si>
  <si>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</si>
  <si>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</si>
  <si>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</si>
  <si>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</si>
  <si>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</si>
  <si>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</si>
  <si>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</si>
  <si>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</si>
  <si>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</si>
  <si>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</si>
  <si>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</si>
  <si>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</si>
  <si>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</si>
  <si>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</si>
  <si>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</si>
  <si>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</si>
  <si>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</si>
  <si>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</si>
  <si>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</si>
  <si>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</si>
  <si>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</si>
  <si>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</si>
  <si>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</si>
  <si>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</si>
  <si>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</si>
  <si>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</si>
  <si>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</si>
  <si>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</si>
  <si>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</si>
  <si>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</si>
  <si>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</si>
  <si>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</si>
  <si>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</si>
  <si>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</si>
  <si>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</si>
  <si>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</si>
  <si>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</si>
  <si>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</si>
  <si>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</si>
  <si>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</si>
  <si>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</si>
  <si>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</si>
  <si>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</si>
  <si>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</si>
  <si>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</si>
  <si>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</si>
  <si>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</si>
  <si>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</si>
  <si>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</si>
  <si>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</si>
  <si>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</si>
  <si>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</si>
  <si>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</si>
  <si>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</si>
  <si>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</si>
  <si>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</si>
  <si>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</si>
  <si>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</si>
  <si>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</si>
  <si>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</si>
  <si>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</si>
  <si>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</si>
  <si>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</si>
  <si>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</si>
  <si>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</si>
  <si>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</si>
  <si>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</si>
  <si>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</si>
  <si>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</si>
  <si>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</si>
  <si>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</si>
  <si>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</si>
  <si>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</si>
  <si>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</si>
  <si>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</si>
  <si>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</si>
  <si>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</si>
  <si>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</si>
  <si>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</si>
  <si>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</si>
  <si>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</si>
  <si>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</si>
  <si>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</si>
  <si>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</si>
  <si>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</si>
  <si>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</si>
  <si>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</si>
  <si>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</si>
  <si>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</si>
  <si>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</si>
  <si>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</si>
  <si>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</si>
  <si>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</si>
  <si>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</si>
  <si>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</si>
  <si>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</si>
  <si>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</si>
  <si>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</si>
  <si>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</si>
  <si>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</si>
  <si>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</si>
  <si>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</si>
  <si>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</si>
  <si>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</si>
  <si>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</si>
  <si>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</si>
  <si>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</si>
  <si>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</si>
  <si>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</si>
  <si>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</si>
  <si>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</si>
  <si>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</si>
  <si>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</si>
  <si>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</si>
  <si>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</si>
  <si>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</si>
  <si>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</si>
  <si>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</si>
  <si>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</si>
  <si>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</si>
  <si>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</si>
  <si>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</si>
  <si>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</si>
  <si>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</si>
  <si>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</si>
  <si>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</si>
  <si>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</si>
  <si>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</si>
  <si>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</si>
  <si>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</si>
  <si>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</si>
  <si>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</si>
  <si>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</si>
  <si>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</si>
  <si>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</si>
  <si>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</si>
  <si>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</si>
  <si>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</si>
  <si>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</si>
  <si>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</si>
  <si>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</si>
  <si>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</si>
  <si>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</si>
  <si>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</si>
  <si>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</si>
  <si>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</si>
  <si>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</si>
  <si>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</si>
  <si>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</si>
  <si>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</si>
  <si>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</si>
  <si>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</si>
  <si>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</si>
  <si>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</si>
  <si>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</si>
  <si>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</si>
  <si>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</si>
  <si>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</si>
  <si>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</si>
  <si>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</si>
  <si>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</si>
  <si>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</si>
  <si>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</si>
  <si>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</si>
  <si>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</si>
  <si>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</si>
  <si>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</si>
  <si>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</si>
  <si>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</si>
  <si>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</si>
  <si>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</si>
  <si>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</si>
  <si>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</si>
  <si>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</si>
  <si>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</si>
  <si>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</si>
  <si>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</si>
  <si>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</si>
  <si>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</si>
  <si>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</si>
  <si>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</si>
  <si>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</si>
  <si>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</si>
  <si>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</si>
  <si>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</si>
  <si>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</si>
  <si>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</si>
  <si>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</si>
  <si>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</si>
  <si>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</si>
  <si>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</si>
  <si>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</si>
  <si>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</si>
  <si>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</si>
  <si>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</si>
  <si>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</si>
  <si>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</si>
  <si>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</si>
  <si>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</si>
  <si>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</si>
  <si>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</si>
  <si>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</si>
  <si>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</si>
  <si>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</si>
  <si>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</si>
  <si>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</si>
  <si>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</si>
  <si>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</si>
  <si>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</si>
  <si>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</si>
  <si>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</si>
  <si>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</si>
  <si>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</si>
  <si>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</si>
  <si>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</si>
  <si>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</si>
  <si>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</si>
  <si>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</si>
  <si>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</si>
  <si>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</si>
  <si>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</si>
  <si>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</si>
  <si>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</si>
  <si>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</si>
  <si>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</si>
  <si>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</si>
  <si>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</si>
  <si>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</si>
  <si>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</si>
  <si>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</si>
  <si>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</si>
  <si>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</si>
  <si>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</si>
  <si>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</si>
  <si>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</si>
  <si>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</si>
  <si>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</si>
  <si>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</si>
  <si>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</si>
  <si>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</si>
  <si>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</si>
  <si>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</si>
  <si>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</si>
  <si>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</si>
  <si>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</si>
  <si>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</si>
  <si>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</si>
  <si>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</si>
  <si>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</si>
  <si>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</si>
  <si>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</si>
  <si>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</si>
  <si>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</si>
  <si>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</si>
  <si>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</si>
  <si>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</si>
  <si>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</si>
  <si>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</si>
  <si>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</si>
  <si>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</si>
  <si>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</si>
  <si>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</si>
  <si>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</si>
  <si>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</si>
  <si>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</si>
  <si>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</si>
  <si>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</si>
  <si>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</si>
  <si>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</si>
  <si>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</si>
  <si>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</si>
  <si>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</si>
  <si>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</si>
  <si>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</si>
  <si>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</si>
  <si>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</si>
  <si>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</si>
  <si>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</si>
  <si>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</si>
  <si>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</si>
  <si>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</si>
  <si>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</si>
  <si>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</si>
  <si>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</si>
  <si>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</si>
  <si>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</si>
  <si>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</si>
  <si>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</si>
  <si>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</si>
  <si>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</si>
  <si>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</si>
  <si>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</si>
  <si>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</si>
  <si>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</si>
  <si>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</si>
  <si>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</si>
  <si>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</si>
  <si>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</si>
  <si>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</si>
  <si>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</si>
  <si>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</si>
  <si>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</si>
  <si>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</si>
  <si>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</si>
  <si>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</si>
  <si>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</si>
  <si>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</si>
  <si>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</si>
  <si>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</si>
  <si>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</si>
  <si>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</si>
  <si>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</si>
  <si>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</si>
  <si>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</si>
  <si>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</si>
  <si>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</si>
  <si>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</si>
  <si>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</si>
  <si>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</si>
  <si>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</si>
  <si>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</si>
  <si>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</si>
  <si>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</si>
  <si>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</si>
  <si>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</si>
  <si>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</si>
  <si>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</si>
  <si>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</si>
  <si>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</si>
  <si>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</si>
  <si>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</si>
  <si>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</si>
  <si>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</si>
  <si>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</si>
  <si>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</si>
  <si>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</si>
  <si>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</si>
  <si>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</si>
  <si>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</si>
  <si>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</si>
  <si>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</si>
  <si>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</si>
  <si>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</si>
  <si>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</si>
  <si>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</si>
  <si>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</si>
  <si>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</si>
  <si>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</si>
  <si>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</si>
  <si>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</si>
  <si>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</si>
  <si>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</si>
  <si>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</si>
  <si>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</si>
  <si>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</si>
  <si>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</si>
  <si>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</si>
  <si>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</si>
  <si>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</si>
  <si>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</si>
  <si>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</si>
  <si>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</si>
  <si>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</si>
  <si>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</si>
  <si>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</si>
  <si>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</si>
  <si>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</si>
  <si>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</si>
  <si>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</si>
  <si>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</si>
  <si>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</si>
  <si>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</si>
  <si>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</si>
  <si>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</si>
  <si>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</si>
  <si>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</si>
  <si>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</si>
  <si>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</si>
  <si>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</si>
  <si>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</si>
  <si>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</si>
  <si>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</si>
  <si>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</si>
  <si>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</si>
  <si>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</si>
  <si>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</si>
  <si>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</si>
  <si>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</si>
  <si>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</si>
  <si>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</si>
  <si>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</si>
  <si>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</si>
  <si>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</si>
  <si>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</si>
  <si>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</si>
  <si>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</si>
  <si>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</si>
  <si>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</si>
  <si>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</si>
  <si>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</si>
  <si>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</si>
  <si>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</si>
  <si>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</si>
  <si>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</si>
  <si>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</si>
  <si>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</si>
  <si>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</si>
  <si>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</si>
  <si>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</si>
  <si>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</si>
  <si>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</si>
  <si>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</si>
  <si>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</si>
  <si>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</si>
  <si>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</si>
  <si>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</si>
  <si>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</si>
  <si>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</si>
  <si>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</si>
  <si>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</si>
  <si>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</si>
  <si>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</si>
  <si>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</si>
  <si>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</si>
  <si>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</si>
  <si>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</si>
  <si>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</si>
  <si>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</si>
  <si>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</si>
  <si>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</si>
  <si>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</si>
  <si>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</si>
  <si>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</si>
  <si>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</si>
  <si>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</si>
  <si>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</si>
  <si>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</si>
  <si>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</si>
  <si>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</si>
  <si>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</si>
  <si>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</si>
  <si>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</si>
  <si>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</si>
  <si>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</si>
  <si>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</si>
  <si>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</si>
  <si>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</si>
  <si>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</si>
  <si>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</si>
  <si>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</si>
  <si>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</si>
  <si>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</si>
  <si>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</si>
  <si>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</si>
  <si>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</si>
  <si>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</si>
  <si>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</si>
  <si>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</si>
  <si>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</si>
  <si>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</si>
  <si>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</si>
  <si>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</si>
  <si>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</si>
  <si>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</si>
  <si>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</si>
  <si>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</si>
  <si>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</si>
  <si>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</si>
  <si>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</si>
  <si>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</si>
  <si>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</si>
  <si>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</si>
  <si>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</si>
  <si>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</si>
  <si>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</si>
  <si>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</si>
  <si>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</si>
  <si>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</si>
  <si>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</si>
  <si>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</si>
  <si>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</si>
  <si>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</si>
  <si>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</si>
  <si>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</si>
  <si>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</si>
  <si>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</si>
  <si>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</si>
  <si>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</si>
  <si>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</si>
  <si>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</si>
  <si>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</si>
  <si>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</si>
  <si>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</si>
  <si>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</si>
  <si>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</si>
  <si>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</si>
  <si>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</si>
  <si>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</si>
  <si>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</si>
  <si>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</si>
  <si>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</si>
  <si>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</si>
  <si>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</si>
  <si>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</si>
  <si>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</si>
  <si>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</si>
  <si>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</si>
  <si>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</si>
  <si>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</si>
  <si>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</si>
  <si>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</si>
  <si>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</si>
  <si>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</si>
  <si>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</si>
  <si>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</si>
  <si>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</si>
  <si>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</si>
  <si>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</si>
  <si>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</si>
  <si>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</si>
  <si>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</si>
  <si>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</si>
  <si>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</si>
  <si>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</si>
  <si>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</si>
  <si>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</si>
  <si>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</si>
  <si>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</si>
  <si>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</si>
  <si>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</si>
  <si>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</si>
  <si>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</si>
  <si>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</si>
  <si>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</si>
  <si>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</si>
  <si>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</si>
  <si>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</si>
  <si>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</si>
  <si>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</si>
  <si>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</si>
  <si>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</si>
  <si>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</si>
  <si>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</si>
  <si>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</si>
  <si>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</si>
  <si>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</si>
  <si>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</si>
  <si>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</si>
  <si>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</si>
  <si>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</si>
  <si>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</si>
  <si>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</si>
  <si>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</si>
  <si>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</si>
  <si>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</si>
  <si>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</si>
  <si>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</si>
  <si>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</si>
  <si>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</si>
  <si>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</si>
  <si>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</si>
  <si>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</si>
  <si>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</si>
  <si>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</si>
  <si>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</si>
  <si>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</si>
  <si>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</si>
  <si>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</si>
  <si>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</si>
  <si>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</si>
  <si>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</si>
  <si>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</si>
  <si>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</si>
  <si>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</si>
  <si>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</si>
  <si>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</si>
  <si>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</si>
  <si>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</si>
  <si>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</si>
  <si>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</si>
  <si>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</si>
  <si>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</si>
  <si>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</si>
  <si>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</si>
  <si>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</si>
  <si>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</si>
  <si>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</si>
  <si>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</si>
  <si>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</si>
  <si>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</si>
  <si>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</si>
  <si>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</si>
  <si>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</si>
  <si>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</si>
  <si>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</si>
  <si>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</si>
  <si>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</si>
  <si>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</si>
  <si>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</si>
  <si>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</si>
  <si>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</si>
  <si>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</si>
  <si>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</si>
  <si>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</si>
  <si>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</si>
  <si>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</si>
  <si>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</si>
  <si>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</si>
  <si>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</si>
  <si>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</si>
  <si>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</si>
  <si>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</si>
  <si>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</si>
  <si>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</si>
  <si>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</si>
  <si>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</si>
  <si>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</si>
  <si>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</si>
  <si>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</si>
  <si>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</si>
  <si>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</si>
  <si>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</si>
  <si>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</si>
  <si>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</si>
  <si>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</si>
  <si>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</si>
  <si>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</si>
  <si>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</si>
  <si>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</si>
  <si>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</si>
  <si>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</si>
  <si>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</si>
  <si>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</si>
  <si>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</si>
  <si>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</si>
  <si>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</si>
  <si>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</si>
  <si>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</si>
  <si>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</si>
  <si>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</si>
  <si>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</si>
  <si>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</si>
  <si>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</si>
  <si>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</si>
  <si>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</si>
  <si>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</si>
  <si>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</si>
  <si>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</si>
  <si>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</si>
  <si>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</si>
  <si>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</si>
  <si>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</si>
  <si>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</si>
  <si>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</si>
  <si>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</si>
  <si>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</si>
  <si>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</si>
  <si>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</si>
  <si>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</si>
  <si>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</si>
  <si>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</si>
  <si>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</si>
  <si>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</si>
  <si>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</si>
  <si>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</si>
  <si>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</si>
  <si>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</si>
  <si>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</si>
  <si>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</si>
  <si>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</si>
  <si>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</si>
  <si>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</si>
  <si>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</si>
  <si>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</si>
  <si>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</si>
  <si>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</si>
  <si>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</si>
  <si>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</si>
  <si>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</si>
  <si>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</si>
  <si>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</si>
  <si>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</si>
  <si>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</si>
  <si>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</si>
  <si>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</si>
  <si>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</si>
  <si>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</si>
  <si>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</si>
  <si>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</si>
  <si>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</si>
  <si>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</si>
  <si>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</si>
  <si>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</si>
  <si>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</si>
  <si>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</si>
  <si>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</si>
  <si>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</si>
  <si>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</si>
  <si>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</si>
  <si>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</si>
  <si>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</si>
  <si>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</si>
  <si>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</si>
  <si>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</si>
  <si>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</si>
  <si>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</si>
  <si>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</si>
  <si>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</si>
  <si>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</si>
  <si>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</si>
  <si>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</si>
  <si>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</si>
  <si>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</si>
  <si>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</si>
  <si>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</si>
  <si>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</si>
  <si>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</si>
  <si>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</si>
  <si>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</si>
  <si>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</si>
  <si>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</si>
  <si>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</si>
  <si>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</si>
  <si>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</si>
  <si>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</si>
  <si>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</si>
  <si>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</si>
  <si>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</si>
  <si>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</si>
  <si>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</si>
  <si>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</si>
  <si>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</si>
  <si>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</si>
  <si>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</si>
  <si>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</si>
  <si>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</si>
  <si>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</si>
  <si>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</si>
  <si>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</si>
  <si>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</si>
  <si>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</si>
  <si>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</si>
  <si>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</si>
  <si>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</si>
  <si>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</si>
  <si>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</si>
  <si>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</si>
  <si>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</si>
  <si>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</si>
  <si>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</si>
  <si>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</si>
  <si>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</si>
  <si>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</si>
  <si>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</si>
  <si>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</si>
  <si>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</si>
  <si>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</si>
  <si>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</si>
  <si>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</si>
  <si>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</si>
  <si>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</si>
  <si>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</si>
  <si>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</si>
  <si>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</si>
  <si>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</si>
  <si>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</si>
  <si>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</si>
  <si>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</si>
  <si>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</si>
  <si>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</si>
  <si>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</si>
  <si>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</si>
  <si>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</si>
  <si>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</si>
  <si>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</si>
  <si>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</si>
  <si>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</si>
  <si>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</si>
  <si>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</si>
  <si>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</si>
  <si>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</si>
  <si>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</si>
  <si>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</si>
  <si>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</si>
  <si>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</si>
  <si>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</si>
  <si>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</si>
  <si>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</si>
  <si>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</si>
  <si>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</si>
  <si>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</si>
  <si>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</si>
  <si>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</si>
  <si>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</si>
  <si>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</si>
  <si>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</si>
  <si>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</si>
  <si>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</si>
  <si>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</si>
  <si>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</si>
  <si>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</si>
  <si>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</si>
  <si>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</si>
  <si>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</si>
  <si>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</si>
  <si>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</si>
  <si>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</si>
  <si>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</si>
  <si>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</si>
  <si>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</si>
  <si>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</si>
  <si>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</si>
  <si>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</si>
  <si>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</si>
  <si>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</si>
  <si>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</si>
  <si>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</si>
  <si>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</si>
  <si>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</si>
  <si>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</si>
  <si>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</si>
  <si>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</si>
  <si>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</si>
  <si>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</si>
  <si>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</si>
  <si>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</si>
  <si>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</si>
  <si>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</si>
  <si>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</si>
  <si>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</si>
  <si>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</si>
  <si>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</si>
  <si>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</si>
  <si>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</si>
  <si>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</si>
  <si>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</si>
  <si>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</si>
  <si>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</si>
  <si>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</si>
  <si>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</si>
  <si>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</si>
  <si>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</si>
  <si>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</si>
  <si>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</si>
  <si>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</si>
  <si>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</si>
  <si>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</si>
  <si>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</si>
  <si>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</si>
  <si>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</si>
  <si>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</si>
  <si>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</si>
  <si>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</si>
  <si>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</si>
  <si>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</si>
  <si>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</si>
  <si>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</si>
  <si>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</si>
  <si>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</si>
  <si>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</si>
  <si>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</si>
  <si>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</si>
  <si>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</si>
  <si>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</si>
  <si>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</si>
  <si>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</si>
  <si>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</si>
  <si>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</si>
  <si>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</si>
  <si>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</si>
  <si>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</si>
  <si>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</si>
  <si>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</si>
  <si>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</si>
  <si>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</si>
  <si>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</si>
  <si>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</si>
  <si>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</si>
  <si>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</si>
  <si>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</si>
  <si>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</si>
  <si>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</si>
  <si>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</si>
  <si>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</si>
  <si>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</si>
  <si>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</si>
  <si>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</si>
  <si>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</si>
  <si>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</si>
  <si>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</si>
  <si>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</si>
  <si>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</si>
  <si>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</si>
  <si>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</si>
  <si>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</si>
  <si>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</si>
  <si>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</si>
  <si>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</si>
  <si>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</si>
  <si>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</si>
  <si>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</si>
  <si>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</si>
  <si>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</si>
  <si>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</si>
  <si>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</si>
  <si>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</si>
  <si>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</si>
  <si>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</si>
  <si>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</si>
  <si>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</si>
  <si>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</si>
  <si>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</si>
  <si>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</si>
  <si>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</si>
  <si>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</si>
  <si>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</si>
  <si>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</si>
  <si>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</si>
  <si>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</si>
  <si>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</si>
  <si>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</si>
  <si>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</si>
  <si>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</si>
  <si>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</si>
  <si>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</si>
  <si>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</si>
  <si>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</si>
  <si>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</si>
  <si>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</si>
  <si>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</si>
  <si>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</si>
  <si>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</si>
  <si>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</si>
  <si>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</si>
  <si>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</si>
  <si>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</si>
  <si>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</si>
  <si>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</si>
  <si>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</si>
  <si>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</si>
  <si>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</si>
  <si>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</si>
  <si>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</si>
  <si>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</si>
  <si>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</si>
  <si>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</si>
  <si>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</si>
  <si>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</si>
  <si>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</si>
  <si>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</si>
  <si>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</si>
  <si>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</si>
  <si>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</si>
  <si>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</si>
  <si>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</si>
  <si>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</si>
  <si>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</si>
  <si>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</si>
  <si>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</si>
  <si>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</si>
  <si>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</si>
  <si>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</si>
  <si>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</si>
  <si>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</si>
  <si>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</si>
  <si>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</si>
  <si>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</si>
  <si>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</si>
  <si>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</si>
  <si>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</si>
  <si>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</si>
  <si>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</si>
  <si>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</si>
  <si>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</si>
  <si>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</si>
  <si>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</si>
  <si>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</si>
  <si>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</si>
  <si>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</si>
  <si>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</si>
  <si>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</si>
  <si>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</si>
  <si>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</si>
  <si>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</si>
  <si>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</si>
  <si>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</si>
  <si>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</si>
  <si>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</si>
  <si>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</si>
  <si>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</si>
  <si>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</si>
  <si>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</si>
  <si>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</si>
  <si>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</si>
  <si>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</si>
  <si>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</si>
  <si>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</si>
  <si>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</si>
  <si>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</si>
  <si>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</si>
  <si>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</si>
  <si>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</si>
  <si>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</si>
  <si>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</si>
  <si>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</si>
  <si>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</si>
  <si>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</si>
  <si>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</si>
  <si>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</si>
  <si>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</si>
  <si>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</si>
  <si>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</si>
  <si>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</si>
  <si>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</si>
  <si>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</si>
  <si>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</si>
  <si>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</si>
  <si>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</si>
  <si>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</si>
  <si>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</si>
  <si>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</si>
  <si>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</si>
  <si>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</si>
  <si>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</si>
  <si>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</si>
  <si>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</si>
  <si>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</si>
  <si>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</si>
  <si>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</si>
  <si>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</si>
  <si>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</si>
  <si>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</si>
  <si>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</si>
  <si>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</si>
  <si>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</si>
  <si>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</si>
  <si>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</si>
  <si>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</si>
  <si>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</si>
  <si>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</si>
  <si>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</si>
  <si>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</si>
  <si>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</si>
  <si>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</si>
  <si>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</si>
  <si>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</si>
  <si>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</si>
  <si>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</si>
  <si>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</si>
  <si>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</si>
  <si>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</si>
  <si>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</si>
  <si>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</si>
  <si>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</si>
  <si>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</si>
  <si>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</si>
  <si>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</si>
  <si>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</si>
  <si>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</si>
  <si>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</si>
  <si>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</si>
  <si>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</si>
  <si>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</si>
  <si>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</si>
  <si>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</si>
  <si>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</si>
  <si>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</si>
  <si>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</si>
  <si>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</si>
  <si>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</si>
  <si>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</si>
  <si>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</si>
  <si>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</si>
  <si>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</si>
  <si>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</si>
  <si>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</si>
  <si>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</si>
  <si>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</si>
  <si>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</si>
  <si>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</si>
  <si>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</si>
  <si>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</si>
  <si>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</si>
  <si>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</si>
  <si>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</si>
  <si>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</si>
  <si>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</si>
  <si>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</si>
  <si>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</si>
  <si>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</si>
  <si>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</si>
  <si>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</si>
  <si>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</si>
  <si>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</si>
  <si>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</si>
  <si>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</si>
  <si>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</si>
  <si>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</si>
  <si>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</si>
  <si>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</si>
  <si>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</si>
  <si>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</si>
  <si>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</si>
  <si>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</si>
  <si>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</si>
  <si>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</si>
  <si>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</si>
  <si>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</si>
  <si>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</si>
  <si>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</si>
  <si>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</si>
  <si>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</si>
  <si>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</si>
  <si>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</si>
  <si>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</si>
  <si>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</si>
  <si>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</si>
  <si>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</si>
  <si>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</si>
  <si>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</si>
  <si>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</si>
  <si>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</si>
  <si>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</si>
  <si>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</si>
  <si>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</si>
  <si>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</si>
  <si>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</si>
  <si>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</si>
  <si>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</si>
  <si>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</si>
  <si>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</si>
  <si>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</si>
  <si>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</si>
  <si>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</si>
  <si>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</si>
  <si>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</si>
  <si>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</si>
  <si>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</si>
  <si>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</si>
  <si>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</si>
  <si>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</si>
  <si>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</si>
  <si>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</si>
  <si>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</si>
  <si>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</si>
  <si>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</si>
  <si>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</si>
  <si>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</si>
  <si>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</si>
  <si>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</si>
  <si>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</si>
  <si>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</si>
  <si>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</si>
  <si>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</si>
  <si>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</si>
  <si>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</si>
  <si>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</si>
  <si>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</si>
  <si>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</si>
  <si>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</si>
  <si>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</si>
  <si>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</si>
  <si>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</si>
  <si>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</si>
  <si>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</si>
  <si>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</si>
  <si>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</si>
  <si>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</si>
  <si>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</si>
  <si>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</si>
  <si>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</si>
  <si>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</si>
  <si>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</si>
  <si>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</si>
  <si>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</si>
  <si>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</si>
  <si>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</si>
  <si>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</si>
  <si>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</si>
  <si>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</si>
  <si>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</si>
  <si>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</si>
  <si>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</si>
  <si>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</si>
  <si>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</si>
  <si>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</si>
  <si>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</si>
  <si>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</si>
  <si>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</si>
  <si>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</si>
  <si>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</si>
  <si>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</si>
  <si>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</si>
  <si>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</si>
  <si>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</si>
  <si>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</si>
  <si>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</si>
  <si>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</si>
  <si>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</si>
  <si>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</si>
  <si>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</si>
  <si>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</si>
  <si>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</si>
  <si>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</si>
  <si>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</si>
  <si>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</si>
  <si>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</si>
  <si>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</si>
  <si>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</si>
  <si>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</si>
  <si>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</si>
  <si>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</si>
  <si>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</si>
  <si>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</si>
  <si>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</si>
  <si>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</si>
  <si>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</si>
  <si>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</si>
  <si>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</si>
  <si>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</si>
  <si>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</si>
  <si>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Thyssenkrupp Materials North America - Copper &amp; Brass Sales Division</t>
  </si>
  <si>
    <t>Duns# 008874356</t>
  </si>
  <si>
    <t>22355 West Eleven Mile Rd., Southfield, MI 48033</t>
  </si>
  <si>
    <t>Charles Biegel</t>
  </si>
  <si>
    <t>charles.biegel@thyssenkrupp-materials.com</t>
  </si>
  <si>
    <t>419-662-1838</t>
  </si>
  <si>
    <t>thyssenkrupp AG, Technology, Innovation &amp; Sustainability</t>
  </si>
  <si>
    <t>Coordination Conflict Minerals</t>
  </si>
  <si>
    <t>frank.kuhlmann@thyssenkrupp.com</t>
  </si>
  <si>
    <t>+0049201844553022</t>
  </si>
  <si>
    <t>Tantalum is no alloying element in provided products in acc. to technical delivery conditions.</t>
  </si>
  <si>
    <t>Gold is no alloying element in provided products in acc. to technical delivery conditions.</t>
  </si>
  <si>
    <t>Tungsten is no alloying element in provided products in acc. to technical delivery conditions.</t>
  </si>
  <si>
    <t>https://www.thyssenkrupp.com/en/company/procurement/responsible-procurement/</t>
  </si>
  <si>
    <t>supplier inquiries are being conducted using the CMRT + thyssenkrupp Supplier Code of Conduct (https://www.thyssenkrupp.com/en/company/procurement/responsible-procurement/)</t>
  </si>
  <si>
    <t>Tin is no alloying element in provided products in acc. to technical delivery conditions.</t>
  </si>
  <si>
    <t>Contains NO Tin intentionally added</t>
  </si>
  <si>
    <t>CU 145</t>
  </si>
  <si>
    <t>SS 304</t>
  </si>
  <si>
    <t>CU 360</t>
  </si>
  <si>
    <t>AL 6061</t>
  </si>
  <si>
    <t>CU 693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</si>
</sst>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charles.biegel@thyssenkrupp-materials.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thyssenkrupp.com/en/company/procurement/responsible-procurement/" TargetMode="External"/><Relationship Id="rId5" Type="http://schemas.openxmlformats.org/officeDocument/2006/relationships/hyperlink" Target="https://www.thyssenkrupp.com/en/company/procurement/responsible-procurement/" TargetMode="External"/><Relationship Id="rId10" Type="http://schemas.openxmlformats.org/officeDocument/2006/relationships/comments" Target="../comments1.xml"/><Relationship Id="rId4" Type="http://schemas.openxmlformats.org/officeDocument/2006/relationships/hyperlink" Target="mailto:frank.kuhlmann@thyssenkrupp.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ht="13.2">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399999999999999">
      <c r="A13" s="305"/>
      <c r="B13" s="2">
        <v>1</v>
      </c>
      <c r="C13" s="27" t="s">
        <v>1084</v>
      </c>
      <c r="D13" s="28" t="s">
        <v>872</v>
      </c>
      <c r="E13" s="163" t="s">
        <v>849</v>
      </c>
      <c r="F13" s="163"/>
      <c r="G13" s="25"/>
    </row>
    <row r="14" spans="1:7" ht="30.6">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7" customHeight="1">
      <c r="A29" s="305"/>
      <c r="B29" s="294"/>
      <c r="C29" s="312"/>
      <c r="D29" s="315"/>
      <c r="E29" s="303"/>
      <c r="F29" s="165" t="s">
        <v>61</v>
      </c>
      <c r="G29" s="25"/>
    </row>
    <row r="30" spans="1:7" ht="62.7"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7"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12.2">
      <c r="A36" s="305"/>
      <c r="B36" s="295"/>
      <c r="C36" s="313"/>
      <c r="D36" s="316"/>
      <c r="E36" s="304"/>
      <c r="F36" s="166" t="s">
        <v>69</v>
      </c>
      <c r="G36" s="25"/>
    </row>
    <row r="37" spans="1:7" ht="102">
      <c r="A37" s="305"/>
      <c r="B37" s="141">
        <v>3.01</v>
      </c>
      <c r="C37" s="142" t="s">
        <v>70</v>
      </c>
      <c r="D37" s="28" t="s">
        <v>2251</v>
      </c>
      <c r="E37" s="167" t="s">
        <v>1323</v>
      </c>
      <c r="F37" s="168" t="s">
        <v>1427</v>
      </c>
      <c r="G37" s="25"/>
    </row>
    <row r="38" spans="1:7" ht="81.599999999999994">
      <c r="A38" s="305"/>
      <c r="B38" s="141">
        <v>3.02</v>
      </c>
      <c r="C38" s="142" t="s">
        <v>1356</v>
      </c>
      <c r="D38" s="28" t="s">
        <v>2252</v>
      </c>
      <c r="E38" s="167" t="s">
        <v>1371</v>
      </c>
      <c r="F38" s="168" t="s">
        <v>1428</v>
      </c>
      <c r="G38" s="25"/>
    </row>
    <row r="39" spans="1:7" ht="81.599999999999994">
      <c r="A39" s="305"/>
      <c r="B39" s="150">
        <v>4</v>
      </c>
      <c r="C39" s="149" t="s">
        <v>1524</v>
      </c>
      <c r="D39" s="28" t="s">
        <v>2253</v>
      </c>
      <c r="E39" s="27" t="s">
        <v>2198</v>
      </c>
      <c r="F39" s="27" t="s">
        <v>1525</v>
      </c>
      <c r="G39" s="25"/>
    </row>
    <row r="40" spans="1:7" ht="40.799999999999997">
      <c r="A40" s="305"/>
      <c r="B40" s="141">
        <v>4.01</v>
      </c>
      <c r="C40" s="149" t="s">
        <v>1524</v>
      </c>
      <c r="D40" s="28" t="s">
        <v>2255</v>
      </c>
      <c r="E40" s="27" t="s">
        <v>2210</v>
      </c>
      <c r="F40" s="27" t="s">
        <v>2214</v>
      </c>
      <c r="G40" s="25"/>
    </row>
    <row r="41" spans="1:7" ht="40.799999999999997">
      <c r="A41" s="305"/>
      <c r="B41" s="141" t="s">
        <v>2242</v>
      </c>
      <c r="C41" s="149" t="s">
        <v>1524</v>
      </c>
      <c r="D41" s="28" t="s">
        <v>2254</v>
      </c>
      <c r="E41" s="27" t="s">
        <v>2245</v>
      </c>
      <c r="F41" s="27" t="s">
        <v>2243</v>
      </c>
      <c r="G41" s="25"/>
    </row>
    <row r="42" spans="1:7" ht="40.799999999999997">
      <c r="A42" s="305"/>
      <c r="B42" s="141" t="s">
        <v>2276</v>
      </c>
      <c r="C42" s="149" t="s">
        <v>1524</v>
      </c>
      <c r="D42" s="28" t="s">
        <v>2281</v>
      </c>
      <c r="E42" s="27" t="s">
        <v>2244</v>
      </c>
      <c r="F42" s="27" t="s">
        <v>2277</v>
      </c>
      <c r="G42" s="25"/>
    </row>
    <row r="43" spans="1:7" ht="112.2">
      <c r="A43" s="305"/>
      <c r="B43" s="160">
        <v>4.0999999999999996</v>
      </c>
      <c r="C43" s="149" t="s">
        <v>2280</v>
      </c>
      <c r="D43" s="161">
        <v>42867</v>
      </c>
      <c r="E43" s="169" t="s">
        <v>2283</v>
      </c>
      <c r="F43" s="27" t="s">
        <v>2282</v>
      </c>
      <c r="G43" s="25"/>
    </row>
    <row r="44" spans="1:7" ht="71.400000000000006">
      <c r="A44" s="305"/>
      <c r="B44" s="160">
        <v>4.2</v>
      </c>
      <c r="C44" s="149" t="s">
        <v>2280</v>
      </c>
      <c r="D44" s="161">
        <v>42704</v>
      </c>
      <c r="E44" s="169" t="s">
        <v>2479</v>
      </c>
      <c r="F44" s="27" t="s">
        <v>2454</v>
      </c>
      <c r="G44" s="25"/>
    </row>
    <row r="45" spans="1:7" ht="132.6">
      <c r="A45" s="305"/>
      <c r="B45" s="202">
        <v>5</v>
      </c>
      <c r="C45" s="149" t="s">
        <v>2280</v>
      </c>
      <c r="D45" s="161">
        <v>42867</v>
      </c>
      <c r="E45" s="169" t="s">
        <v>12705</v>
      </c>
      <c r="F45" s="27" t="s">
        <v>12427</v>
      </c>
      <c r="G45" s="25"/>
    </row>
    <row r="46" spans="1:7" ht="30.6">
      <c r="A46" s="305"/>
      <c r="B46" s="160">
        <v>5.01</v>
      </c>
      <c r="C46" s="149" t="s">
        <v>2280</v>
      </c>
      <c r="D46" s="161">
        <v>42907</v>
      </c>
      <c r="E46" s="169" t="s">
        <v>15521</v>
      </c>
      <c r="F46" s="27" t="s">
        <v>12427</v>
      </c>
      <c r="G46" s="25"/>
    </row>
    <row r="47" spans="1:7" ht="61.2">
      <c r="A47" s="305"/>
      <c r="B47" s="160">
        <v>5.0999999999999996</v>
      </c>
      <c r="C47" s="149" t="s">
        <v>2280</v>
      </c>
      <c r="D47" s="161">
        <v>43070</v>
      </c>
      <c r="E47" s="169" t="s">
        <v>12915</v>
      </c>
      <c r="F47" s="27" t="s">
        <v>12916</v>
      </c>
      <c r="G47" s="25"/>
    </row>
    <row r="48" spans="1:7" ht="51">
      <c r="A48" s="305"/>
      <c r="B48" s="160">
        <v>5.1100000000000003</v>
      </c>
      <c r="C48" s="149" t="s">
        <v>13152</v>
      </c>
      <c r="D48" s="161">
        <v>43217</v>
      </c>
      <c r="E48" s="169" t="s">
        <v>13278</v>
      </c>
      <c r="F48" s="27" t="s">
        <v>13186</v>
      </c>
      <c r="G48" s="25"/>
    </row>
    <row r="49" spans="1:7" ht="51">
      <c r="A49" s="305"/>
      <c r="B49" s="160">
        <v>5.12</v>
      </c>
      <c r="C49" s="149" t="s">
        <v>13152</v>
      </c>
      <c r="D49" s="161">
        <v>43581</v>
      </c>
      <c r="E49" s="169" t="s">
        <v>13278</v>
      </c>
      <c r="F49" s="27" t="s">
        <v>13832</v>
      </c>
      <c r="G49" s="25"/>
    </row>
    <row r="50" spans="1:7" ht="71.400000000000006">
      <c r="A50" s="305"/>
      <c r="B50" s="202">
        <v>6</v>
      </c>
      <c r="C50" s="149" t="s">
        <v>13152</v>
      </c>
      <c r="D50" s="161">
        <v>43964</v>
      </c>
      <c r="E50" s="169" t="s">
        <v>14048</v>
      </c>
      <c r="F50" s="27" t="s">
        <v>13835</v>
      </c>
      <c r="G50" s="25"/>
    </row>
    <row r="51" spans="1:7" ht="40.799999999999997">
      <c r="A51" s="305"/>
      <c r="B51" s="160">
        <v>6.01</v>
      </c>
      <c r="C51" s="149" t="s">
        <v>13152</v>
      </c>
      <c r="D51" s="161">
        <v>43970</v>
      </c>
      <c r="E51" s="169" t="s">
        <v>15522</v>
      </c>
      <c r="F51" s="169" t="s">
        <v>13835</v>
      </c>
      <c r="G51" s="25"/>
    </row>
    <row r="52" spans="1:7" ht="40.799999999999997">
      <c r="A52" s="305"/>
      <c r="B52" s="160">
        <v>6.1</v>
      </c>
      <c r="C52" s="149" t="s">
        <v>13152</v>
      </c>
      <c r="D52" s="161">
        <v>44314</v>
      </c>
      <c r="E52" s="169" t="s">
        <v>15514</v>
      </c>
      <c r="F52" s="169" t="s">
        <v>15043</v>
      </c>
      <c r="G52" s="25"/>
    </row>
    <row r="53" spans="1:7" ht="40.799999999999997">
      <c r="A53" s="305"/>
      <c r="B53" s="160">
        <v>6.2</v>
      </c>
      <c r="C53" s="149" t="s">
        <v>13152</v>
      </c>
      <c r="D53" s="161">
        <v>44678</v>
      </c>
      <c r="E53" s="169" t="s">
        <v>15514</v>
      </c>
      <c r="F53" s="169" t="s">
        <v>15513</v>
      </c>
      <c r="G53" s="25"/>
    </row>
    <row r="54" spans="1:7" ht="40.799999999999997">
      <c r="A54" s="305"/>
      <c r="B54" s="160">
        <v>6.21</v>
      </c>
      <c r="C54" s="149" t="s">
        <v>13152</v>
      </c>
      <c r="D54" s="161">
        <v>44687</v>
      </c>
      <c r="E54" s="169" t="s">
        <v>15523</v>
      </c>
      <c r="F54" s="169" t="s">
        <v>15513</v>
      </c>
      <c r="G54" s="25"/>
    </row>
    <row r="55" spans="1:7" ht="40.799999999999997">
      <c r="A55" s="305"/>
      <c r="B55" s="160">
        <v>6.22</v>
      </c>
      <c r="C55" s="149" t="s">
        <v>13152</v>
      </c>
      <c r="D55" s="275">
        <v>44692</v>
      </c>
      <c r="E55" s="169" t="s">
        <v>15522</v>
      </c>
      <c r="F55" s="169" t="s">
        <v>15513</v>
      </c>
      <c r="G55" s="25"/>
    </row>
    <row r="56" spans="1:7" ht="51">
      <c r="A56" s="305"/>
      <c r="B56" s="202">
        <v>6.3</v>
      </c>
      <c r="C56" s="149" t="s">
        <v>13152</v>
      </c>
      <c r="D56" s="275">
        <v>45051</v>
      </c>
      <c r="E56" s="169" t="s">
        <v>15790</v>
      </c>
      <c r="F56" s="169" t="s">
        <v>15571</v>
      </c>
      <c r="G56" s="25"/>
    </row>
    <row r="57" spans="1:7" ht="40.799999999999997">
      <c r="A57" s="305"/>
      <c r="B57" s="160">
        <v>6.31</v>
      </c>
      <c r="C57" s="149" t="s">
        <v>13152</v>
      </c>
      <c r="D57" s="275">
        <v>45072</v>
      </c>
      <c r="E57" s="169" t="s">
        <v>15792</v>
      </c>
      <c r="F57" s="169" t="s">
        <v>15571</v>
      </c>
      <c r="G57" s="25"/>
    </row>
    <row r="58" spans="1:7" ht="13.2" thickBot="1">
      <c r="A58" s="306"/>
      <c r="B58" s="307" t="str">
        <f ca="1">OFFSET(L!$C$1,MATCH("General"&amp;"Cpy",L!$A:$A,0)-1,SL,,)</f>
        <v>© 2023 Responsible Minerals Initiative. All rights reserved.</v>
      </c>
      <c r="C58" s="307"/>
      <c r="D58" s="307"/>
      <c r="E58" s="307"/>
      <c r="F58" s="307"/>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E32E3F1-F2B8-4E47-8694-992BF9E9F15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67B4692-7C50-4D86-B1AF-EE9FF2ED741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2"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69" sqref="D69:E69"/>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20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495</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700000000000003"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15799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15801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15803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15804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45141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489</v>
      </c>
      <c r="E26" s="327"/>
      <c r="F26" s="12"/>
      <c r="G26" s="334" t="s">
        <v>15805</v>
      </c>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489</v>
      </c>
      <c r="E27" s="327"/>
      <c r="F27" s="12"/>
      <c r="G27" s="334" t="s">
        <v>15810</v>
      </c>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489</v>
      </c>
      <c r="E28" s="327"/>
      <c r="F28" s="12"/>
      <c r="G28" s="334" t="s">
        <v>15806</v>
      </c>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489</v>
      </c>
      <c r="E29" s="327"/>
      <c r="F29" s="12"/>
      <c r="G29" s="334" t="s">
        <v>15807</v>
      </c>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v>
      </c>
      <c r="C75" s="57"/>
      <c r="D75" s="326" t="s">
        <v>488</v>
      </c>
      <c r="E75" s="327"/>
      <c r="F75" s="57"/>
      <c r="G75" s="334" t="s">
        <v>15808</v>
      </c>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488</v>
      </c>
      <c r="E77" s="327"/>
      <c r="F77" s="57"/>
      <c r="G77" s="338" t="s">
        <v>15808</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14982</v>
      </c>
      <c r="E83" s="327"/>
      <c r="F83" s="57"/>
      <c r="G83" s="334" t="s">
        <v>15809</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2480</v>
      </c>
      <c r="D100" s="282" t="str">
        <f>IF(AND(OR($D$27="Yes",$D$27=""),OR($D$33="Yes",$D$33="")),"No","")</f>
        <v/>
      </c>
      <c r="E100" s="282" t="str">
        <f>IF(AND(OR($D$26="Yes",$D$26=""),OR($D$32="Yes",$D$32="")),"50% or less","")</f>
        <v/>
      </c>
      <c r="G100" s="282" t="str">
        <f>IF(OR($D$28="Yes",$D$28=""),"Yes","")</f>
        <v/>
      </c>
    </row>
    <row r="101" spans="2:7" ht="15" hidden="1">
      <c r="B101" s="236" t="s">
        <v>2481</v>
      </c>
      <c r="D101" s="282" t="str">
        <f>IF(AND(OR($D$27="Yes",$D$27=""),OR($D$33="Yes",$D$33="")),"Unknown","")</f>
        <v/>
      </c>
      <c r="E101" s="282" t="str">
        <f>IF(AND(OR($D$26="Yes",$D$26=""),OR($D$32="Yes",$D$32="")),"None","")</f>
        <v/>
      </c>
      <c r="G101" s="282" t="str">
        <f>IF(OR($D$28="Yes",$D$28=""),"No","")</f>
        <v/>
      </c>
    </row>
    <row r="102" spans="2:7" ht="15" hidden="1">
      <c r="B102" s="236" t="s">
        <v>2482</v>
      </c>
      <c r="D102" s="282" t="str">
        <f>IF(AND(OR($D$28="Yes",$D$28=""),OR($D$34="Yes",$D$34="")),"Yes","")</f>
        <v/>
      </c>
      <c r="E102" s="282" t="str">
        <f>IF(AND(OR($D$27="Yes",$D$27=""),OR($D$33="Yes",$D$33="")),"100%","")</f>
        <v/>
      </c>
      <c r="G102" s="282" t="str">
        <f>IF(OR($D$29="Yes",$D$29=""),"Yes","")</f>
        <v/>
      </c>
    </row>
    <row r="103" spans="2:7" ht="15" hidden="1">
      <c r="B103" s="236" t="s">
        <v>2483</v>
      </c>
      <c r="D103" s="282" t="str">
        <f>IF(AND(OR($D$28="Yes",$D$28=""),OR($D$34="Yes",$D$34="")),"No","")</f>
        <v/>
      </c>
      <c r="E103" s="282" t="str">
        <f>IF(AND(OR($D$27="Yes",$D$27=""),OR($D$33="Yes",$D$33="")),"Greater than 90%","")</f>
        <v/>
      </c>
      <c r="G103" s="282" t="str">
        <f>IF(OR($D$29="Yes",$D$29=""),"No","")</f>
        <v/>
      </c>
    </row>
    <row r="104" spans="2:7" ht="15" hidden="1">
      <c r="B104" s="236" t="s">
        <v>491</v>
      </c>
      <c r="D104" s="282" t="str">
        <f>IF(AND(OR($D$28="Yes",$D$28=""),OR($D$34="Yes",$D$34="")),"Unknown","")</f>
        <v/>
      </c>
      <c r="E104" s="282" t="str">
        <f>IF(AND(OR($D$27="Yes",$D$27=""),OR($D$33="Yes",$D$33="")),"Greater than 75%","")</f>
        <v/>
      </c>
    </row>
    <row r="105" spans="2:7" ht="15" hidden="1">
      <c r="B105" s="236" t="s">
        <v>14982</v>
      </c>
      <c r="D105" s="282" t="str">
        <f>IF(AND(OR($D$29="Yes",$D$29=""),OR($D$35="Yes",$D$35="")),"Yes","")</f>
        <v/>
      </c>
      <c r="E105" s="282" t="str">
        <f>IF(AND(OR($D$27="Yes",$D$27=""),OR($D$33="Yes",$D$33="")),"Greater than 50%","")</f>
        <v/>
      </c>
    </row>
    <row r="106" spans="2:7" ht="15" hidden="1">
      <c r="B106" s="236" t="s">
        <v>12394</v>
      </c>
      <c r="D106" s="282" t="str">
        <f>IF(AND(OR($D$29="Yes",$D$29=""),OR($D$35="Yes",$D$35="")),"No","")</f>
        <v/>
      </c>
      <c r="E106" s="282" t="str">
        <f>IF(AND(OR($D$27="Yes",$D$27=""),OR($D$33="Yes",$D$33="")),"50% or less","")</f>
        <v/>
      </c>
    </row>
    <row r="107" spans="2:7" ht="15" hidden="1">
      <c r="B107" s="236" t="s">
        <v>489</v>
      </c>
      <c r="D107" s="282" t="str">
        <f>IF(AND(OR($D$29="Yes",$D$29=""),OR($D$35="Yes",$D$35="")),"Unknown","")</f>
        <v/>
      </c>
      <c r="E107" s="282" t="str">
        <f>IF(AND(OR($D$27="Yes",$D$27=""),OR($D$33="Yes",$D$33="")),"None","")</f>
        <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378122F-C75C-4F5C-97E0-807065A53224}"/>
    <hyperlink ref="D20" r:id="rId4" xr:uid="{4FFDD414-63CF-4FD2-99D9-EB080DCA31DF}"/>
    <hyperlink ref="G75" r:id="rId5" xr:uid="{1F7895B4-F1AF-4365-A275-99BBBC48BCD3}"/>
    <hyperlink ref="G77" r:id="rId6" xr:uid="{F491CC33-DBA4-4C65-A75E-CD0EFA642F85}"/>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D16" sqref="D16"/>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c r="B5" s="182"/>
      <c r="C5" s="186"/>
      <c r="D5" s="230"/>
      <c r="E5" s="182"/>
      <c r="F5" s="182"/>
      <c r="G5" s="182"/>
      <c r="H5" s="183"/>
      <c r="I5" s="184"/>
      <c r="J5" s="184"/>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si="1">IF(AND(C5="Smelter not listed",OR(LEN(D5)=0,LEN(E5)=0)),1,0)</f>
        <v>0</v>
      </c>
      <c r="AB5" s="228" t="str">
        <f t="shared" ref="AB5" si="2">B5&amp;C5</f>
        <v/>
      </c>
    </row>
    <row r="6" spans="1:34" s="227" customFormat="1" ht="19.95" customHeight="1">
      <c r="A6" s="262"/>
      <c r="B6" s="182"/>
      <c r="C6" s="186"/>
      <c r="D6" s="230"/>
      <c r="E6" s="182"/>
      <c r="F6" s="182"/>
      <c r="G6" s="182"/>
      <c r="H6" s="183"/>
      <c r="I6" s="184"/>
      <c r="J6" s="184"/>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si="4">IF(AND(C6="Smelter not listed",OR(LEN(D6)=0,LEN(E6)=0)),1,0)</f>
        <v>0</v>
      </c>
      <c r="AB6" s="228" t="str">
        <f t="shared" ref="AB6:AB37" si="5">B6&amp;C6</f>
        <v/>
      </c>
    </row>
    <row r="7" spans="1:34" s="227" customFormat="1" ht="19.95" customHeight="1">
      <c r="A7" s="262"/>
      <c r="B7" s="182"/>
      <c r="C7" s="186"/>
      <c r="D7" s="230"/>
      <c r="E7" s="182"/>
      <c r="F7" s="182"/>
      <c r="G7" s="182"/>
      <c r="H7" s="183"/>
      <c r="I7" s="184"/>
      <c r="J7" s="184"/>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si="4"/>
        <v>0</v>
      </c>
      <c r="AB7" s="228" t="str">
        <f t="shared" si="5"/>
        <v/>
      </c>
    </row>
    <row r="8" spans="1:34" s="227" customFormat="1" ht="19.95" customHeight="1">
      <c r="A8" s="262"/>
      <c r="B8" s="182"/>
      <c r="C8" s="186"/>
      <c r="D8" s="230"/>
      <c r="E8" s="182"/>
      <c r="F8" s="182"/>
      <c r="G8" s="182"/>
      <c r="H8" s="183"/>
      <c r="I8" s="184"/>
      <c r="J8" s="184"/>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si="4"/>
        <v>0</v>
      </c>
      <c r="AB8" s="228" t="str">
        <f t="shared" si="5"/>
        <v/>
      </c>
    </row>
    <row r="9" spans="1:34" s="227" customFormat="1" ht="19.95" customHeight="1">
      <c r="A9" s="262"/>
      <c r="B9" s="182"/>
      <c r="C9" s="186"/>
      <c r="D9" s="230"/>
      <c r="E9" s="182"/>
      <c r="F9" s="182"/>
      <c r="G9" s="182"/>
      <c r="H9" s="183"/>
      <c r="I9" s="184"/>
      <c r="J9" s="184"/>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si="4"/>
        <v>0</v>
      </c>
      <c r="AB9" s="228" t="str">
        <f t="shared" si="5"/>
        <v/>
      </c>
    </row>
    <row r="10" spans="1:34" s="227" customFormat="1" ht="19.95" customHeight="1">
      <c r="A10" s="262"/>
      <c r="B10" s="182"/>
      <c r="C10" s="186"/>
      <c r="D10" s="230"/>
      <c r="E10" s="182"/>
      <c r="F10" s="182"/>
      <c r="G10" s="182"/>
      <c r="H10" s="183"/>
      <c r="I10" s="184"/>
      <c r="J10" s="184"/>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si="4"/>
        <v>0</v>
      </c>
      <c r="AB10" s="228" t="str">
        <f t="shared" si="5"/>
        <v/>
      </c>
    </row>
    <row r="11" spans="1:34" s="227" customFormat="1" ht="19.95" customHeight="1">
      <c r="A11" s="262"/>
      <c r="B11" s="182"/>
      <c r="C11" s="186"/>
      <c r="D11" s="230"/>
      <c r="E11" s="182"/>
      <c r="F11" s="182"/>
      <c r="G11" s="182"/>
      <c r="H11" s="183"/>
      <c r="I11" s="184"/>
      <c r="J11" s="184"/>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si="4"/>
        <v>0</v>
      </c>
      <c r="AB11" s="228" t="str">
        <f t="shared" si="5"/>
        <v/>
      </c>
    </row>
    <row r="12" spans="1:34" s="227" customFormat="1" ht="19.95" customHeight="1">
      <c r="A12" s="262"/>
      <c r="B12" s="182"/>
      <c r="C12" s="186"/>
      <c r="D12" s="230"/>
      <c r="E12" s="182"/>
      <c r="F12" s="182"/>
      <c r="G12" s="182"/>
      <c r="H12" s="183"/>
      <c r="I12" s="184"/>
      <c r="J12" s="184"/>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si="4"/>
        <v>0</v>
      </c>
      <c r="AB12" s="228" t="str">
        <f t="shared" si="5"/>
        <v/>
      </c>
    </row>
    <row r="13" spans="1:34" s="227" customFormat="1" ht="19.95" customHeight="1">
      <c r="A13" s="262"/>
      <c r="B13" s="182"/>
      <c r="C13" s="186"/>
      <c r="D13" s="230"/>
      <c r="E13" s="182"/>
      <c r="F13" s="182"/>
      <c r="G13" s="182"/>
      <c r="H13" s="183"/>
      <c r="I13" s="184"/>
      <c r="J13" s="184"/>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si="4"/>
        <v>0</v>
      </c>
      <c r="AB13" s="228" t="str">
        <f t="shared" si="5"/>
        <v/>
      </c>
    </row>
    <row r="14" spans="1:34" s="227" customFormat="1" ht="19.95" customHeight="1">
      <c r="A14" s="262"/>
      <c r="B14" s="182"/>
      <c r="C14" s="186"/>
      <c r="D14" s="230"/>
      <c r="E14" s="182"/>
      <c r="F14" s="182"/>
      <c r="G14" s="182"/>
      <c r="H14" s="183"/>
      <c r="I14" s="184"/>
      <c r="J14" s="184"/>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si="4"/>
        <v>0</v>
      </c>
      <c r="AB14" s="228" t="str">
        <f t="shared" si="5"/>
        <v/>
      </c>
    </row>
    <row r="15" spans="1:34" s="227" customFormat="1" ht="19.95" customHeight="1">
      <c r="A15" s="262"/>
      <c r="B15" s="182"/>
      <c r="C15" s="186"/>
      <c r="D15" s="230"/>
      <c r="E15" s="182"/>
      <c r="F15" s="182"/>
      <c r="G15" s="182"/>
      <c r="H15" s="183"/>
      <c r="I15" s="184"/>
      <c r="J15" s="184"/>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si="4"/>
        <v>0</v>
      </c>
      <c r="AB15" s="228" t="str">
        <f t="shared" si="5"/>
        <v/>
      </c>
    </row>
    <row r="16" spans="1:34" s="227" customFormat="1" ht="19.95" customHeight="1">
      <c r="A16" s="262"/>
      <c r="B16" s="182"/>
      <c r="C16" s="186"/>
      <c r="D16" s="230"/>
      <c r="E16" s="182"/>
      <c r="F16" s="182"/>
      <c r="G16" s="182"/>
      <c r="H16" s="183"/>
      <c r="I16" s="184"/>
      <c r="J16" s="184"/>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si="4"/>
        <v>0</v>
      </c>
      <c r="AB16" s="228" t="str">
        <f t="shared" si="5"/>
        <v/>
      </c>
    </row>
    <row r="17" spans="1:28" s="227" customFormat="1" ht="19.95" customHeight="1">
      <c r="A17" s="262"/>
      <c r="B17" s="182"/>
      <c r="C17" s="186"/>
      <c r="D17" s="230"/>
      <c r="E17" s="182"/>
      <c r="F17" s="182"/>
      <c r="G17" s="182"/>
      <c r="H17" s="183"/>
      <c r="I17" s="184"/>
      <c r="J17" s="184"/>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si="4"/>
        <v>0</v>
      </c>
      <c r="AB17" s="228" t="str">
        <f t="shared" si="5"/>
        <v/>
      </c>
    </row>
    <row r="18" spans="1:28" s="227" customFormat="1" ht="19.95" customHeight="1">
      <c r="A18" s="181"/>
      <c r="B18" s="182"/>
      <c r="C18" s="186"/>
      <c r="D18" s="230"/>
      <c r="E18" s="182"/>
      <c r="F18" s="182"/>
      <c r="G18" s="182"/>
      <c r="H18" s="183"/>
      <c r="I18" s="184"/>
      <c r="J18" s="184"/>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si="4"/>
        <v>0</v>
      </c>
      <c r="AB18" s="228" t="str">
        <f t="shared" si="5"/>
        <v/>
      </c>
    </row>
    <row r="19" spans="1:28" s="227" customFormat="1" ht="20.399999999999999">
      <c r="A19" s="181"/>
      <c r="B19" s="182"/>
      <c r="C19" s="186"/>
      <c r="D19" s="230"/>
      <c r="E19" s="182"/>
      <c r="F19" s="182"/>
      <c r="G19" s="182"/>
      <c r="H19" s="183"/>
      <c r="I19" s="184"/>
      <c r="J19" s="184"/>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si="4"/>
        <v>0</v>
      </c>
      <c r="AB19" s="228" t="str">
        <f t="shared" si="5"/>
        <v/>
      </c>
    </row>
    <row r="20" spans="1:28" s="227" customFormat="1" ht="20.399999999999999">
      <c r="A20" s="181"/>
      <c r="B20" s="182"/>
      <c r="C20" s="186"/>
      <c r="D20" s="230"/>
      <c r="E20" s="182"/>
      <c r="F20" s="182"/>
      <c r="G20" s="182"/>
      <c r="H20" s="183"/>
      <c r="I20" s="184"/>
      <c r="J20" s="184"/>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si="4"/>
        <v>0</v>
      </c>
      <c r="AB20" s="228" t="str">
        <f t="shared" si="5"/>
        <v/>
      </c>
    </row>
    <row r="21" spans="1:28" s="227" customFormat="1" ht="20.399999999999999">
      <c r="A21" s="181"/>
      <c r="B21" s="182"/>
      <c r="C21" s="186"/>
      <c r="D21" s="230"/>
      <c r="E21" s="182"/>
      <c r="F21" s="182"/>
      <c r="G21" s="182"/>
      <c r="H21" s="183"/>
      <c r="I21" s="184"/>
      <c r="J21" s="184"/>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si="4"/>
        <v>0</v>
      </c>
      <c r="AB21" s="228" t="str">
        <f t="shared" si="5"/>
        <v/>
      </c>
    </row>
    <row r="22" spans="1:28" s="227" customFormat="1" ht="20.399999999999999">
      <c r="A22" s="181"/>
      <c r="B22" s="182"/>
      <c r="C22" s="186"/>
      <c r="D22" s="230"/>
      <c r="E22" s="182"/>
      <c r="F22" s="182"/>
      <c r="G22" s="182"/>
      <c r="H22" s="183"/>
      <c r="I22" s="184"/>
      <c r="J22" s="184"/>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si="4"/>
        <v>0</v>
      </c>
      <c r="AB22" s="228" t="str">
        <f t="shared" si="5"/>
        <v/>
      </c>
    </row>
    <row r="23" spans="1:28" s="227" customFormat="1" ht="20.399999999999999">
      <c r="A23" s="181"/>
      <c r="B23" s="182"/>
      <c r="C23" s="186"/>
      <c r="D23" s="230"/>
      <c r="E23" s="182"/>
      <c r="F23" s="182"/>
      <c r="G23" s="182"/>
      <c r="H23" s="183"/>
      <c r="I23" s="184"/>
      <c r="J23" s="184"/>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si="4"/>
        <v>0</v>
      </c>
      <c r="AB23" s="228" t="str">
        <f t="shared" si="5"/>
        <v/>
      </c>
    </row>
    <row r="24" spans="1:28" s="227" customFormat="1" ht="20.399999999999999">
      <c r="A24" s="181"/>
      <c r="B24" s="182"/>
      <c r="C24" s="186"/>
      <c r="D24" s="230"/>
      <c r="E24" s="182"/>
      <c r="F24" s="182"/>
      <c r="G24" s="182"/>
      <c r="H24" s="183"/>
      <c r="I24" s="184"/>
      <c r="J24" s="184"/>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si="4"/>
        <v>0</v>
      </c>
      <c r="AB24" s="228" t="str">
        <f t="shared" si="5"/>
        <v/>
      </c>
    </row>
    <row r="25" spans="1:28" s="227" customFormat="1" ht="20.399999999999999">
      <c r="A25" s="181"/>
      <c r="B25" s="182"/>
      <c r="C25" s="186"/>
      <c r="D25" s="230"/>
      <c r="E25" s="182"/>
      <c r="F25" s="182"/>
      <c r="G25" s="182"/>
      <c r="H25" s="183"/>
      <c r="I25" s="184"/>
      <c r="J25" s="184"/>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si="4"/>
        <v>0</v>
      </c>
      <c r="AB25" s="228" t="str">
        <f t="shared" si="5"/>
        <v/>
      </c>
    </row>
    <row r="26" spans="1:28" s="227" customFormat="1" ht="20.399999999999999">
      <c r="A26" s="181"/>
      <c r="B26" s="182"/>
      <c r="C26" s="186"/>
      <c r="D26" s="230"/>
      <c r="E26" s="182"/>
      <c r="F26" s="182"/>
      <c r="G26" s="182"/>
      <c r="H26" s="183"/>
      <c r="I26" s="184"/>
      <c r="J26" s="184"/>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si="4"/>
        <v>0</v>
      </c>
      <c r="AB26" s="228" t="str">
        <f t="shared" si="5"/>
        <v/>
      </c>
    </row>
    <row r="27" spans="1:28" s="227" customFormat="1" ht="20.399999999999999">
      <c r="A27" s="181"/>
      <c r="B27" s="182"/>
      <c r="C27" s="186"/>
      <c r="D27" s="230"/>
      <c r="E27" s="182"/>
      <c r="F27" s="182"/>
      <c r="G27" s="182"/>
      <c r="H27" s="183"/>
      <c r="I27" s="184"/>
      <c r="J27" s="184"/>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si="4"/>
        <v>0</v>
      </c>
      <c r="AB27" s="228" t="str">
        <f t="shared" si="5"/>
        <v/>
      </c>
    </row>
    <row r="28" spans="1:28" s="227" customFormat="1" ht="20.399999999999999">
      <c r="A28" s="181"/>
      <c r="B28" s="182"/>
      <c r="C28" s="186"/>
      <c r="D28" s="230"/>
      <c r="E28" s="182"/>
      <c r="F28" s="182"/>
      <c r="G28" s="182"/>
      <c r="H28" s="183"/>
      <c r="I28" s="184"/>
      <c r="J28" s="184"/>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si="4"/>
        <v>0</v>
      </c>
      <c r="AB28" s="228" t="str">
        <f t="shared" si="5"/>
        <v/>
      </c>
    </row>
    <row r="29" spans="1:28" s="227" customFormat="1" ht="20.399999999999999">
      <c r="A29" s="181"/>
      <c r="B29" s="182"/>
      <c r="C29" s="186"/>
      <c r="D29" s="230"/>
      <c r="E29" s="182"/>
      <c r="F29" s="182"/>
      <c r="G29" s="182"/>
      <c r="H29" s="183"/>
      <c r="I29" s="184"/>
      <c r="J29" s="184"/>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si="4"/>
        <v>0</v>
      </c>
      <c r="AB29" s="228" t="str">
        <f t="shared" si="5"/>
        <v/>
      </c>
    </row>
    <row r="30" spans="1:28" s="227" customFormat="1" ht="20.399999999999999">
      <c r="A30" s="181"/>
      <c r="B30" s="182"/>
      <c r="C30" s="186"/>
      <c r="D30" s="230"/>
      <c r="E30" s="182"/>
      <c r="F30" s="182"/>
      <c r="G30" s="182"/>
      <c r="H30" s="183"/>
      <c r="I30" s="184"/>
      <c r="J30" s="184"/>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si="4"/>
        <v>0</v>
      </c>
      <c r="AB30" s="228" t="str">
        <f t="shared" si="5"/>
        <v/>
      </c>
    </row>
    <row r="31" spans="1:28" s="227" customFormat="1" ht="20.399999999999999">
      <c r="A31" s="181"/>
      <c r="B31" s="182"/>
      <c r="C31" s="186"/>
      <c r="D31" s="230"/>
      <c r="E31" s="182"/>
      <c r="F31" s="182"/>
      <c r="G31" s="182"/>
      <c r="H31" s="183"/>
      <c r="I31" s="184"/>
      <c r="J31" s="184"/>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si="4"/>
        <v>0</v>
      </c>
      <c r="AB31" s="228" t="str">
        <f t="shared" si="5"/>
        <v/>
      </c>
    </row>
    <row r="32" spans="1:28" s="227" customFormat="1" ht="20.399999999999999">
      <c r="A32" s="181"/>
      <c r="B32" s="182"/>
      <c r="C32" s="186"/>
      <c r="D32" s="230"/>
      <c r="E32" s="182"/>
      <c r="F32" s="182"/>
      <c r="G32" s="182"/>
      <c r="H32" s="183"/>
      <c r="I32" s="184"/>
      <c r="J32" s="184"/>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BFC4049-42C1-451D-A43A-B63F4330FE6B}"/>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C4" activePane="bottomRight" state="frozen"/>
      <selection activeCell="A4" sqref="A4"/>
      <selection pane="topRight" activeCell="A4" sqref="A4"/>
      <selection pane="bottomLeft" activeCell="A4" sqref="A4"/>
      <selection pane="bottomRight" sqref="A1:C1"/>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Thyssenkrupp Materials North America - Copper &amp; Brass Sales Division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Charles Biegel</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charles.biegel@thyssenkrupp-materials.com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419-662-1838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thyssenkrupp AG, Technology, Innovation &amp; Sustainability</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frank.kuhlmann@thyssenkrupp.com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45141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 xml:space="preserve">6) What percentage of relevant suppliers have provided a response to your supply chain survey? </v>
      </c>
      <c r="B38" s="92"/>
      <c r="C38" s="92"/>
      <c r="D38" s="96"/>
      <c r="E38" s="20" t="s">
        <v>803</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 xml:space="preserve">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5</v>
      </c>
      <c r="B56" s="89" t="str">
        <f>Declaration!G77</f>
        <v>https://www.thyssenkrupp.com/en/company/procurement/responsible-procurement/</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D6" activePane="bottomRight" state="frozen"/>
      <selection activeCell="A4" sqref="A4"/>
      <selection pane="topRight" activeCell="A4" sqref="A4"/>
      <selection pane="bottomLeft" activeCell="A4" sqref="A4"/>
      <selection pane="bottomRight" activeCell="D6" sqref="D6:D10"/>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15812</v>
      </c>
      <c r="C6" s="98"/>
      <c r="D6" s="98" t="s">
        <v>15811</v>
      </c>
      <c r="E6" s="276"/>
    </row>
    <row r="7" spans="1:6" ht="15">
      <c r="A7" s="129"/>
      <c r="B7" s="274" t="s">
        <v>15813</v>
      </c>
      <c r="C7" s="98"/>
      <c r="D7" s="98" t="s">
        <v>15811</v>
      </c>
      <c r="E7" s="276"/>
    </row>
    <row r="8" spans="1:6" ht="15">
      <c r="A8" s="129"/>
      <c r="B8" s="274" t="s">
        <v>15814</v>
      </c>
      <c r="C8" s="98"/>
      <c r="D8" s="98" t="s">
        <v>15811</v>
      </c>
      <c r="E8" s="276"/>
    </row>
    <row r="9" spans="1:6" ht="15">
      <c r="A9" s="129"/>
      <c r="B9" s="274" t="s">
        <v>15815</v>
      </c>
      <c r="C9" s="98"/>
      <c r="D9" s="98" t="s">
        <v>15811</v>
      </c>
      <c r="E9" s="276"/>
    </row>
    <row r="10" spans="1:6" ht="15">
      <c r="A10" s="129"/>
      <c r="B10" s="274" t="s">
        <v>15816</v>
      </c>
      <c r="C10" s="98"/>
      <c r="D10" s="98" t="s">
        <v>15811</v>
      </c>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7"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Biegel, Charles</cp:lastModifiedBy>
  <cp:lastPrinted>2015-04-21T20:47:43Z</cp:lastPrinted>
  <dcterms:created xsi:type="dcterms:W3CDTF">2010-06-21T21:00:23Z</dcterms:created>
  <dcterms:modified xsi:type="dcterms:W3CDTF">2023-10-03T14:40:24Z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